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755495E-25CC-41C2-9D97-FA1B7BC88080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9" l="1"/>
  <c r="D20" i="9"/>
  <c r="E20" i="9"/>
  <c r="E21" i="9" s="1"/>
  <c r="F20" i="9"/>
  <c r="F21" i="9" s="1"/>
  <c r="G21" i="5"/>
  <c r="G20" i="4"/>
  <c r="D20" i="4"/>
  <c r="E20" i="4"/>
  <c r="F20" i="4"/>
  <c r="G20" i="1"/>
  <c r="D20" i="1"/>
  <c r="E20" i="1"/>
  <c r="F20" i="1"/>
  <c r="G20" i="3" l="1"/>
  <c r="G9" i="3" l="1"/>
  <c r="F9" i="3"/>
  <c r="E9" i="3"/>
  <c r="D9" i="3"/>
  <c r="E10" i="3" l="1"/>
  <c r="F10" i="3"/>
  <c r="G27" i="8"/>
  <c r="F27" i="8"/>
  <c r="E27" i="8"/>
  <c r="D27" i="8"/>
  <c r="F8" i="9" l="1"/>
  <c r="E8" i="9"/>
  <c r="D8" i="9"/>
  <c r="G8" i="10"/>
  <c r="F8" i="10"/>
  <c r="E8" i="10"/>
  <c r="D8" i="10"/>
  <c r="G28" i="9"/>
  <c r="F28" i="9"/>
  <c r="E28" i="9"/>
  <c r="D28" i="9"/>
  <c r="G7" i="4"/>
  <c r="F7" i="4"/>
  <c r="E7" i="4"/>
  <c r="D7" i="4"/>
  <c r="D8" i="6" l="1"/>
  <c r="E8" i="6"/>
  <c r="F8" i="6"/>
  <c r="G8" i="6"/>
  <c r="G8" i="9" l="1"/>
  <c r="D7" i="7" l="1"/>
  <c r="E7" i="7"/>
  <c r="F7" i="7"/>
  <c r="G7" i="7"/>
  <c r="D8" i="5"/>
  <c r="E8" i="5"/>
  <c r="F8" i="5"/>
  <c r="G8" i="5"/>
  <c r="D8" i="1"/>
  <c r="E8" i="1"/>
  <c r="F8" i="1"/>
  <c r="G8" i="1"/>
  <c r="F28" i="3"/>
  <c r="E28" i="3"/>
  <c r="D28" i="3"/>
  <c r="D19" i="2"/>
  <c r="E19" i="2"/>
  <c r="F19" i="2"/>
  <c r="G19" i="2"/>
  <c r="D27" i="7"/>
  <c r="E27" i="7"/>
  <c r="F27" i="7"/>
  <c r="G27" i="7"/>
  <c r="E9" i="1" l="1"/>
  <c r="G20" i="6"/>
  <c r="F20" i="6"/>
  <c r="E20" i="6"/>
  <c r="D20" i="6"/>
  <c r="G28" i="3"/>
  <c r="D28" i="6" l="1"/>
  <c r="D32" i="6" s="1"/>
  <c r="E21" i="6"/>
  <c r="E28" i="6" s="1"/>
  <c r="E32" i="6" s="1"/>
  <c r="E43" i="6" s="1"/>
  <c r="D20" i="10"/>
  <c r="E20" i="10"/>
  <c r="F20" i="10"/>
  <c r="G20" i="10"/>
  <c r="D28" i="10"/>
  <c r="E28" i="10"/>
  <c r="F28" i="10"/>
  <c r="G28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F14" i="12"/>
  <c r="E14" i="12"/>
  <c r="D14" i="12"/>
  <c r="G44" i="11"/>
  <c r="F44" i="11"/>
  <c r="E44" i="11"/>
  <c r="D44" i="11"/>
  <c r="E45" i="11" s="1"/>
  <c r="G29" i="11"/>
  <c r="F29" i="11"/>
  <c r="E29" i="11"/>
  <c r="D29" i="11"/>
  <c r="G14" i="11"/>
  <c r="F14" i="11"/>
  <c r="F48" i="11" s="1"/>
  <c r="F61" i="11" s="1"/>
  <c r="E14" i="11"/>
  <c r="E48" i="11" s="1"/>
  <c r="E61" i="11" s="1"/>
  <c r="D14" i="11"/>
  <c r="D48" i="11" s="1"/>
  <c r="D61" i="11" s="1"/>
  <c r="G19" i="8"/>
  <c r="F19" i="8"/>
  <c r="E19" i="8"/>
  <c r="D19" i="8"/>
  <c r="G7" i="8"/>
  <c r="F7" i="8"/>
  <c r="E7" i="8"/>
  <c r="D7" i="8"/>
  <c r="G19" i="7"/>
  <c r="F19" i="7"/>
  <c r="E19" i="7"/>
  <c r="D19" i="7"/>
  <c r="G29" i="5"/>
  <c r="F29" i="5"/>
  <c r="E29" i="5"/>
  <c r="D29" i="5"/>
  <c r="F21" i="5"/>
  <c r="E21" i="5"/>
  <c r="D21" i="5"/>
  <c r="G28" i="4"/>
  <c r="G32" i="4" s="1"/>
  <c r="F28" i="4"/>
  <c r="F32" i="4" s="1"/>
  <c r="E28" i="4"/>
  <c r="E32" i="4" s="1"/>
  <c r="D28" i="4"/>
  <c r="D32" i="4" s="1"/>
  <c r="G27" i="2"/>
  <c r="F27" i="2"/>
  <c r="E27" i="2"/>
  <c r="D27" i="2"/>
  <c r="G7" i="2"/>
  <c r="F7" i="2"/>
  <c r="E7" i="2"/>
  <c r="D7" i="2"/>
  <c r="F48" i="13" l="1"/>
  <c r="F61" i="13" s="1"/>
  <c r="E48" i="12"/>
  <c r="E61" i="12" s="1"/>
  <c r="E30" i="11"/>
  <c r="D31" i="8"/>
  <c r="D41" i="8" s="1"/>
  <c r="G48" i="12"/>
  <c r="G22" i="4"/>
  <c r="G23" i="4"/>
  <c r="D32" i="10"/>
  <c r="F29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1" i="10"/>
  <c r="F30" i="11"/>
  <c r="D31" i="2"/>
  <c r="D44" i="2" s="1"/>
  <c r="E31" i="8"/>
  <c r="E41" i="8" s="1"/>
  <c r="G31" i="8"/>
  <c r="E21" i="10"/>
  <c r="F31" i="8"/>
  <c r="F41" i="8" s="1"/>
  <c r="E28" i="8"/>
  <c r="E20" i="8"/>
  <c r="D31" i="7"/>
  <c r="D41" i="7" s="1"/>
  <c r="E29" i="6"/>
  <c r="E33" i="5"/>
  <c r="E44" i="5" s="1"/>
  <c r="D33" i="5"/>
  <c r="D44" i="5" s="1"/>
  <c r="F33" i="5"/>
  <c r="F44" i="5" s="1"/>
  <c r="E41" i="4"/>
  <c r="E29" i="4"/>
  <c r="F41" i="4"/>
  <c r="E29" i="10"/>
  <c r="F31" i="2"/>
  <c r="F44" i="2" s="1"/>
  <c r="F20" i="2"/>
  <c r="E21" i="4"/>
  <c r="E21" i="15"/>
  <c r="E26" i="15" s="1"/>
  <c r="F21" i="15"/>
  <c r="F26" i="15" s="1"/>
  <c r="D32" i="15"/>
  <c r="D34" i="15" s="1"/>
  <c r="E36" i="15" s="1"/>
  <c r="E29" i="9"/>
  <c r="F29" i="9"/>
  <c r="F28" i="8"/>
  <c r="F20" i="8"/>
  <c r="E28" i="7"/>
  <c r="G31" i="7"/>
  <c r="E31" i="7"/>
  <c r="E41" i="7" s="1"/>
  <c r="E20" i="7"/>
  <c r="F20" i="7"/>
  <c r="D43" i="6"/>
  <c r="F21" i="6"/>
  <c r="F28" i="6" s="1"/>
  <c r="F32" i="6" s="1"/>
  <c r="F43" i="6" s="1"/>
  <c r="E30" i="5"/>
  <c r="F30" i="5"/>
  <c r="G33" i="5"/>
  <c r="E22" i="5"/>
  <c r="F22" i="5"/>
  <c r="F29" i="4"/>
  <c r="D41" i="4"/>
  <c r="F21" i="4"/>
  <c r="E29" i="3"/>
  <c r="F29" i="3"/>
  <c r="E28" i="2"/>
  <c r="F28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E50" i="12"/>
  <c r="G32" i="12"/>
  <c r="G47" i="12"/>
  <c r="F15" i="12"/>
  <c r="G17" i="12"/>
  <c r="E15" i="12"/>
  <c r="G46" i="11"/>
  <c r="F50" i="11"/>
  <c r="E50" i="11"/>
  <c r="F15" i="11"/>
  <c r="E15" i="11"/>
  <c r="E8" i="8"/>
  <c r="F8" i="8"/>
  <c r="E8" i="7"/>
  <c r="F8" i="7"/>
  <c r="E9" i="6"/>
  <c r="F9" i="6"/>
  <c r="E9" i="5"/>
  <c r="F9" i="5"/>
  <c r="E8" i="4"/>
  <c r="F8" i="4"/>
  <c r="E31" i="2"/>
  <c r="G31" i="2"/>
  <c r="G28" i="1"/>
  <c r="F28" i="1"/>
  <c r="E28" i="1"/>
  <c r="D28" i="1"/>
  <c r="F9" i="1"/>
  <c r="G17" i="11" l="1"/>
  <c r="G32" i="11"/>
  <c r="G31" i="11"/>
  <c r="F50" i="12"/>
  <c r="G54" i="11"/>
  <c r="F50" i="14"/>
  <c r="G16" i="11"/>
  <c r="G47" i="11"/>
  <c r="E50" i="14"/>
  <c r="E61" i="14"/>
  <c r="D63" i="14" s="1"/>
  <c r="D65" i="14" s="1"/>
  <c r="G32" i="14"/>
  <c r="G37" i="5"/>
  <c r="G11" i="5"/>
  <c r="G10" i="5"/>
  <c r="G30" i="7"/>
  <c r="G29" i="7"/>
  <c r="G10" i="7"/>
  <c r="G9" i="7"/>
  <c r="G10" i="4"/>
  <c r="G9" i="4"/>
  <c r="G35" i="8"/>
  <c r="G30" i="8"/>
  <c r="G29" i="8"/>
  <c r="G21" i="8"/>
  <c r="G22" i="8"/>
  <c r="G9" i="8"/>
  <c r="G10" i="8"/>
  <c r="G21" i="7"/>
  <c r="G22" i="7"/>
  <c r="G31" i="5"/>
  <c r="G32" i="5"/>
  <c r="G23" i="5"/>
  <c r="G24" i="5"/>
  <c r="G30" i="4"/>
  <c r="G31" i="4"/>
  <c r="G29" i="2"/>
  <c r="G30" i="2"/>
  <c r="G10" i="2"/>
  <c r="G9" i="2"/>
  <c r="G22" i="2"/>
  <c r="G21" i="2"/>
  <c r="G35" i="7"/>
  <c r="G35" i="4"/>
  <c r="D42" i="8"/>
  <c r="D43" i="8" s="1"/>
  <c r="F33" i="2"/>
  <c r="D45" i="5"/>
  <c r="D46" i="5" s="1"/>
  <c r="E33" i="8"/>
  <c r="F33" i="8"/>
  <c r="F35" i="5"/>
  <c r="G37" i="4"/>
  <c r="G37" i="8"/>
  <c r="G37" i="7"/>
  <c r="F29" i="6"/>
  <c r="D44" i="6"/>
  <c r="D45" i="6" s="1"/>
  <c r="E35" i="5"/>
  <c r="G39" i="5"/>
  <c r="D42" i="4"/>
  <c r="D43" i="4" s="1"/>
  <c r="E34" i="6"/>
  <c r="F34" i="4"/>
  <c r="F36" i="15"/>
  <c r="D36" i="15"/>
  <c r="E21" i="1"/>
  <c r="E33" i="7"/>
  <c r="F34" i="6"/>
  <c r="E34" i="4"/>
  <c r="E33" i="2"/>
  <c r="E44" i="2"/>
  <c r="F21" i="1"/>
  <c r="G32" i="1"/>
  <c r="E32" i="1"/>
  <c r="E42" i="1" s="1"/>
  <c r="D32" i="1"/>
  <c r="D42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5" i="2"/>
  <c r="G37" i="2"/>
  <c r="F29" i="1"/>
  <c r="F32" i="1"/>
  <c r="E29" i="1"/>
  <c r="E65" i="14" l="1"/>
  <c r="F65" i="14"/>
  <c r="G31" i="1"/>
  <c r="G11" i="1"/>
  <c r="G30" i="1"/>
  <c r="G10" i="1"/>
  <c r="G22" i="1"/>
  <c r="G23" i="1"/>
  <c r="E43" i="8"/>
  <c r="F43" i="8"/>
  <c r="E46" i="5"/>
  <c r="F46" i="5"/>
  <c r="E43" i="4"/>
  <c r="F43" i="4"/>
  <c r="F45" i="6"/>
  <c r="E45" i="6"/>
  <c r="D46" i="2"/>
  <c r="E34" i="1"/>
  <c r="G37" i="1"/>
  <c r="G35" i="1"/>
  <c r="F34" i="1"/>
  <c r="F42" i="1"/>
  <c r="D43" i="1" s="1"/>
  <c r="D44" i="1" s="1"/>
  <c r="D48" i="2" l="1"/>
  <c r="F48" i="2"/>
  <c r="E48" i="2"/>
  <c r="F44" i="1"/>
  <c r="E44" i="1"/>
  <c r="G28" i="6"/>
  <c r="G32" i="6" l="1"/>
  <c r="G11" i="6" l="1"/>
  <c r="G10" i="6"/>
  <c r="G23" i="6"/>
  <c r="G22" i="6"/>
  <c r="G30" i="6"/>
  <c r="G31" i="6"/>
  <c r="G38" i="6"/>
  <c r="G36" i="6"/>
  <c r="F28" i="7"/>
  <c r="F31" i="7"/>
  <c r="F41" i="7" s="1"/>
  <c r="D42" i="7" l="1"/>
  <c r="F43" i="7" s="1"/>
  <c r="F33" i="7"/>
  <c r="E43" i="7" l="1"/>
  <c r="D43" i="7"/>
  <c r="G32" i="9" l="1"/>
  <c r="G31" i="9" l="1"/>
  <c r="G30" i="9"/>
  <c r="G23" i="9"/>
  <c r="G22" i="9"/>
  <c r="G10" i="9"/>
  <c r="G11" i="9"/>
  <c r="G38" i="9"/>
  <c r="G36" i="9"/>
  <c r="G32" i="10"/>
  <c r="G11" i="10" l="1"/>
  <c r="G10" i="10"/>
  <c r="G31" i="10"/>
  <c r="G30" i="10"/>
  <c r="G23" i="10"/>
  <c r="G22" i="10"/>
  <c r="G37" i="10"/>
  <c r="G35" i="10"/>
  <c r="D41" i="10"/>
  <c r="E9" i="10"/>
  <c r="E32" i="10"/>
  <c r="E41" i="10" s="1"/>
  <c r="F9" i="10"/>
  <c r="F32" i="10"/>
  <c r="F34" i="10" l="1"/>
  <c r="E34" i="10"/>
  <c r="F41" i="10"/>
  <c r="D42" i="10" s="1"/>
  <c r="D43" i="10" s="1"/>
  <c r="E43" i="10" l="1"/>
  <c r="F43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32" i="3"/>
  <c r="D20" i="3"/>
  <c r="E20" i="3"/>
  <c r="E32" i="3" s="1"/>
  <c r="F20" i="3"/>
  <c r="F32" i="3" s="1"/>
  <c r="D32" i="3" l="1"/>
  <c r="D43" i="3" s="1"/>
  <c r="G12" i="3"/>
  <c r="G11" i="3"/>
  <c r="E34" i="3"/>
  <c r="E43" i="3"/>
  <c r="F34" i="3"/>
  <c r="F43" i="3"/>
  <c r="F21" i="3"/>
  <c r="E21" i="3"/>
  <c r="D44" i="3" l="1"/>
  <c r="D45" i="3" s="1"/>
  <c r="G30" i="3"/>
  <c r="G36" i="3"/>
  <c r="G31" i="3"/>
  <c r="G38" i="3"/>
  <c r="G23" i="3"/>
  <c r="G22" i="3"/>
  <c r="E45" i="3" l="1"/>
  <c r="F45" i="3"/>
</calcChain>
</file>

<file path=xl/sharedStrings.xml><?xml version="1.0" encoding="utf-8"?>
<sst xmlns="http://schemas.openxmlformats.org/spreadsheetml/2006/main" count="736" uniqueCount="164">
  <si>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</si>
  <si>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</si>
  <si>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</si>
  <si>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</si>
  <si>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</si>
  <si>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</si>
  <si>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</si>
  <si>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</si>
  <si>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</si>
  <si>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</si>
  <si>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</si>
  <si>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</si>
  <si>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</si>
  <si>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</si>
  <si>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</si>
  <si>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</si>
  <si>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</si>
  <si>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</si>
  <si>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</si>
  <si>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</si>
  <si>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</si>
  <si>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</si>
  <si>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</si>
  <si>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</si>
  <si>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</si>
  <si>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</si>
  <si>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</si>
  <si>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</si>
  <si>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</si>
  <si>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</si>
  <si>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</si>
  <si>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</si>
  <si>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</si>
  <si>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</si>
  <si>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</si>
  <si>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</si>
  <si>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</si>
  <si>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</si>
  <si>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</si>
  <si>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</si>
  <si>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</si>
  <si>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</si>
  <si>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</si>
  <si>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</si>
  <si>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</si>
  <si>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</si>
  <si>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</si>
  <si>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</si>
  <si>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</si>
  <si>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</si>
  <si>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</si>
  <si>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</si>
  <si>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</si>
  <si>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</si>
  <si>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</si>
  <si>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</si>
  <si>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</si>
  <si>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</si>
  <si>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</si>
  <si>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</si>
  <si>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</si>
  <si>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</si>
  <si>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</si>
  <si>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</si>
  <si>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250/5</t>
  </si>
  <si>
    <t>250/25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</si>
  <si>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</si>
  <si>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</si>
  <si>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</si>
  <si>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</si>
  <si>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</si>
  <si>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</si>
  <si>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Хлеб пшеничный</t>
  </si>
  <si>
    <t>Печенье</t>
  </si>
  <si>
    <t>Кофейный напиток с молоком</t>
  </si>
  <si>
    <t>250/5/20</t>
  </si>
  <si>
    <t>Бутерброд с сыром</t>
  </si>
  <si>
    <t>Суп картофельный с мясными фрикадельками</t>
  </si>
  <si>
    <t>Каша вязкая рисовая</t>
  </si>
  <si>
    <t>Кефир</t>
  </si>
  <si>
    <t>Сок</t>
  </si>
  <si>
    <t>Какао с молоком</t>
  </si>
  <si>
    <t>Каша вязкая гречневая</t>
  </si>
  <si>
    <t>Мармелад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</si>
  <si>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</si>
  <si>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</si>
  <si>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</si>
  <si>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</si>
  <si>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</si>
  <si>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</si>
  <si>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Инженер-технолог</t>
  </si>
  <si>
    <t>Е.А.Бохан</t>
  </si>
  <si>
    <t>Компот из свежих плодов</t>
  </si>
  <si>
    <t>Каша жидкая молочная манная</t>
  </si>
  <si>
    <t>Напиток "Фантастик"</t>
  </si>
  <si>
    <t>Сосиски отварные</t>
  </si>
  <si>
    <t>Плов "Домашний" (в-т 2)</t>
  </si>
  <si>
    <t>Запеканка из творога новая с повидлом</t>
  </si>
  <si>
    <t>Чай "Школьный" с апельсином</t>
  </si>
  <si>
    <t>Блинчики "Улыбка"</t>
  </si>
  <si>
    <t>Биточек "Воздушный"</t>
  </si>
  <si>
    <t xml:space="preserve">Каша расыпчатая рисовая </t>
  </si>
  <si>
    <t>Блины "Банановый рай"</t>
  </si>
  <si>
    <t>70/20</t>
  </si>
  <si>
    <t>Чай "Школьный" с лимоном</t>
  </si>
  <si>
    <t>Борщ с капустой и картофелем со сметаной</t>
  </si>
  <si>
    <t>Блины "Шоколадный вулкан"</t>
  </si>
  <si>
    <t>75/50</t>
  </si>
  <si>
    <t>Блинчики фаршированные с колбасой и сыром</t>
  </si>
  <si>
    <t>135/5</t>
  </si>
  <si>
    <t>Творожно-фруктовая запеканка</t>
  </si>
  <si>
    <t>Гренки "Лакомка"</t>
  </si>
  <si>
    <t>Котлета "Нясвиж"</t>
  </si>
  <si>
    <t>Сырники из творога с вареньем</t>
  </si>
  <si>
    <t>Мясные шарики</t>
  </si>
  <si>
    <t>Манник "Полосатик" с вареньем</t>
  </si>
  <si>
    <t>Драчена</t>
  </si>
  <si>
    <t>Напиток "Родничок" (в-т 2)</t>
  </si>
  <si>
    <t>Коврижка по-домашнему (В-1)</t>
  </si>
  <si>
    <t>Пирог</t>
  </si>
  <si>
    <t>Кондитерские изделия</t>
  </si>
  <si>
    <t>Компот из сухофруктов "Школьный" (курага)</t>
  </si>
  <si>
    <t>Напиток лимонный (апельсиновый) новый</t>
  </si>
  <si>
    <t>Чай "Школьный"с сахаром</t>
  </si>
  <si>
    <t>Пицца "Школьная с сыром"</t>
  </si>
  <si>
    <t>Чай "Школьный" с сахаром</t>
  </si>
  <si>
    <t>Яблоки</t>
  </si>
  <si>
    <t>Бананы</t>
  </si>
  <si>
    <t>Апельсины</t>
  </si>
  <si>
    <t>Рыба в сыре жареная</t>
  </si>
  <si>
    <t>Каша вязкая пшенная</t>
  </si>
  <si>
    <t>Сок в ассортименте</t>
  </si>
  <si>
    <t>Овощи консервированные (порциями) огурцы</t>
  </si>
  <si>
    <t>Кондитерские изделия (зефир)</t>
  </si>
  <si>
    <t>Салат из белокочаной капусты с зеленым горошком</t>
  </si>
  <si>
    <t>Мясо тушеное "Вкусное"</t>
  </si>
  <si>
    <t>50/25</t>
  </si>
  <si>
    <t>Кондитерские изделия (халва)</t>
  </si>
  <si>
    <t>Салат "Минутка"</t>
  </si>
  <si>
    <t>Фрукты свежие</t>
  </si>
  <si>
    <t>Щи из свежей капусты со сметаной</t>
  </si>
  <si>
    <t>Салат "Парус"</t>
  </si>
  <si>
    <t>Винегрет с зеленым горошком</t>
  </si>
  <si>
    <t>Борщ с картофелем со сметаной с мясом</t>
  </si>
  <si>
    <t>Котлета "Дуэт"</t>
  </si>
  <si>
    <t>Фрукты свежие (апельсины)</t>
  </si>
  <si>
    <t>Булочка/Пирог</t>
  </si>
  <si>
    <t>Каша вязкая молочная "Геркулес"</t>
  </si>
  <si>
    <t>Бифштекс "Смачны"</t>
  </si>
  <si>
    <t xml:space="preserve">Плов </t>
  </si>
  <si>
    <t>Гуляш детский</t>
  </si>
  <si>
    <t>50/15</t>
  </si>
  <si>
    <t>Биточки "Золотая рыбка"</t>
  </si>
  <si>
    <t>Биточки куриные "Наслаждение"</t>
  </si>
  <si>
    <t>Салат "Заря"</t>
  </si>
  <si>
    <t>Щи домашние со сметаной и мясом</t>
  </si>
  <si>
    <t>Суп картофельный с бобовыми и с мясом</t>
  </si>
  <si>
    <t>250/20</t>
  </si>
  <si>
    <t>Рассольник ленинградский со сметаной</t>
  </si>
  <si>
    <t>Капуста, тушенная по-домашнему со сметаной</t>
  </si>
  <si>
    <t>200/20</t>
  </si>
  <si>
    <t>Салат "Чайка"</t>
  </si>
  <si>
    <t>Борщ с капустой и картофелем со сметаной и с мясом</t>
  </si>
  <si>
    <t>Салат "Горошек"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</si>
</sst>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13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1" fillId="0" borderId="2" xfId="0" applyFont="1" applyFill="1" applyBorder="1"/>
    <xf numFmtId="0" fontId="0" fillId="0" borderId="2" xfId="0" applyFill="1" applyBorder="1"/>
    <xf numFmtId="0" fontId="1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1" fillId="5" borderId="2" xfId="0" applyFont="1" applyFill="1" applyBorder="1"/>
    <xf numFmtId="0" fontId="0" fillId="5" borderId="2" xfId="0" applyFill="1" applyBorder="1"/>
    <xf numFmtId="0" fontId="3" fillId="5" borderId="1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Continuous" vertical="center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center" vertical="center"/>
    </xf>
    <xf numFmtId="2" fontId="10" fillId="5" borderId="1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64" fontId="0" fillId="5" borderId="2" xfId="0" applyNumberFormat="1" applyFill="1" applyBorder="1"/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5" borderId="1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0" fillId="5" borderId="7" xfId="0" applyFill="1" applyBorder="1"/>
    <xf numFmtId="0" fontId="7" fillId="5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0" fillId="5" borderId="20" xfId="0" applyFill="1" applyBorder="1"/>
    <xf numFmtId="0" fontId="10" fillId="5" borderId="1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left" vertical="center" wrapText="1"/>
    </xf>
    <xf numFmtId="2" fontId="3" fillId="5" borderId="20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 wrapText="1"/>
    </xf>
    <xf numFmtId="1" fontId="7" fillId="5" borderId="2" xfId="0" applyNumberFormat="1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workbookViewId="0">
      <selection activeCell="B13" sqref="B13:G13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4" t="s">
        <v>8</v>
      </c>
      <c r="C2" s="145"/>
      <c r="D2" s="145"/>
      <c r="E2" s="145"/>
      <c r="F2" s="145"/>
      <c r="G2" s="145"/>
      <c r="H2" s="146"/>
    </row>
    <row r="3" spans="1:8" x14ac:dyDescent="0.25">
      <c r="A3" s="1"/>
      <c r="B3" s="144" t="s">
        <v>9</v>
      </c>
      <c r="C3" s="145"/>
      <c r="D3" s="145"/>
      <c r="E3" s="145"/>
      <c r="F3" s="145"/>
      <c r="G3" s="145"/>
      <c r="H3" s="146"/>
    </row>
    <row r="4" spans="1:8" ht="16.5" customHeight="1" thickBot="1" x14ac:dyDescent="0.3">
      <c r="A4" s="1"/>
      <c r="B4" s="63" t="s">
        <v>95</v>
      </c>
      <c r="C4" s="83">
        <v>50</v>
      </c>
      <c r="D4" s="84">
        <v>4.95</v>
      </c>
      <c r="E4" s="85">
        <v>8.9499999999999993</v>
      </c>
      <c r="F4" s="85">
        <v>0.8</v>
      </c>
      <c r="G4" s="85">
        <v>103.5</v>
      </c>
      <c r="H4" s="76"/>
    </row>
    <row r="5" spans="1:8" ht="17.25" customHeight="1" thickBot="1" x14ac:dyDescent="0.3">
      <c r="A5" s="1"/>
      <c r="B5" s="63" t="s">
        <v>71</v>
      </c>
      <c r="C5" s="83">
        <v>150</v>
      </c>
      <c r="D5" s="85">
        <v>5.0999999999999996</v>
      </c>
      <c r="E5" s="85">
        <v>4.3499999999999996</v>
      </c>
      <c r="F5" s="85">
        <v>30.3</v>
      </c>
      <c r="G5" s="85">
        <v>180</v>
      </c>
      <c r="H5" s="76"/>
    </row>
    <row r="6" spans="1:8" ht="16.5" customHeight="1" thickBot="1" x14ac:dyDescent="0.3">
      <c r="A6" s="1"/>
      <c r="B6" s="63" t="s">
        <v>74</v>
      </c>
      <c r="C6" s="86">
        <v>200</v>
      </c>
      <c r="D6" s="85">
        <v>1.4</v>
      </c>
      <c r="E6" s="85">
        <v>1</v>
      </c>
      <c r="F6" s="84">
        <v>15</v>
      </c>
      <c r="G6" s="84">
        <v>78</v>
      </c>
      <c r="H6" s="76"/>
    </row>
    <row r="7" spans="1:8" ht="16.5" thickBot="1" x14ac:dyDescent="0.3">
      <c r="A7" s="1"/>
      <c r="B7" s="65" t="s">
        <v>85</v>
      </c>
      <c r="C7" s="113">
        <v>45</v>
      </c>
      <c r="D7" s="109">
        <v>5.8</v>
      </c>
      <c r="E7" s="109">
        <v>7.5</v>
      </c>
      <c r="F7" s="109">
        <v>7.2</v>
      </c>
      <c r="G7" s="109">
        <v>119.7</v>
      </c>
      <c r="H7" s="76"/>
    </row>
    <row r="8" spans="1:8" x14ac:dyDescent="0.25">
      <c r="A8" s="1"/>
      <c r="B8" s="89" t="s">
        <v>10</v>
      </c>
      <c r="C8" s="90"/>
      <c r="D8" s="90">
        <f>SUM(D4:D7)</f>
        <v>17.25</v>
      </c>
      <c r="E8" s="90">
        <f>SUM(E4:E7)</f>
        <v>21.799999999999997</v>
      </c>
      <c r="F8" s="90">
        <f>SUM(F4:F7)</f>
        <v>53.300000000000004</v>
      </c>
      <c r="G8" s="90">
        <f>SUM(G4:G7)</f>
        <v>481.2</v>
      </c>
      <c r="H8" s="76"/>
    </row>
    <row r="9" spans="1:8" x14ac:dyDescent="0.25">
      <c r="A9" s="1"/>
      <c r="B9" s="77" t="s">
        <v>11</v>
      </c>
      <c r="C9" s="78"/>
      <c r="D9" s="78">
        <v>1</v>
      </c>
      <c r="E9" s="78">
        <f>E8/D8</f>
        <v>1.2637681159420289</v>
      </c>
      <c r="F9" s="78">
        <f>F8/D8</f>
        <v>3.0898550724637683</v>
      </c>
      <c r="G9" s="78"/>
      <c r="H9" s="76"/>
    </row>
    <row r="10" spans="1:8" x14ac:dyDescent="0.25">
      <c r="A10" s="1"/>
      <c r="B10" s="144" t="s">
        <v>66</v>
      </c>
      <c r="C10" s="155"/>
      <c r="D10" s="155"/>
      <c r="E10" s="155"/>
      <c r="F10" s="156"/>
      <c r="G10" s="78">
        <f>G8*65/G32</f>
        <v>20.404462130602127</v>
      </c>
      <c r="H10" s="76"/>
    </row>
    <row r="11" spans="1:8" x14ac:dyDescent="0.25">
      <c r="A11" s="1"/>
      <c r="B11" s="144" t="s">
        <v>67</v>
      </c>
      <c r="C11" s="155"/>
      <c r="D11" s="155"/>
      <c r="E11" s="155"/>
      <c r="F11" s="156"/>
      <c r="G11" s="78">
        <f>G8*75/G32</f>
        <v>23.543610150694764</v>
      </c>
      <c r="H11" s="76"/>
    </row>
    <row r="12" spans="1:8" ht="15.75" thickBot="1" x14ac:dyDescent="0.3">
      <c r="A12" s="1"/>
      <c r="B12" s="79" t="s">
        <v>12</v>
      </c>
      <c r="C12" s="80"/>
      <c r="D12" s="80"/>
      <c r="E12" s="80"/>
      <c r="F12" s="80"/>
      <c r="G12" s="80"/>
      <c r="H12" s="76"/>
    </row>
    <row r="13" spans="1:8" ht="29.25" customHeight="1" thickBot="1" x14ac:dyDescent="0.3">
      <c r="A13" s="1"/>
      <c r="B13" s="65" t="s">
        <v>132</v>
      </c>
      <c r="C13" s="86">
        <v>30</v>
      </c>
      <c r="D13" s="91">
        <v>1.68</v>
      </c>
      <c r="E13" s="91">
        <v>0</v>
      </c>
      <c r="F13" s="91">
        <v>0.78</v>
      </c>
      <c r="G13" s="91">
        <v>9.6</v>
      </c>
      <c r="H13" s="76"/>
    </row>
    <row r="14" spans="1:8" ht="16.5" thickBot="1" x14ac:dyDescent="0.3">
      <c r="A14" s="1"/>
      <c r="B14" s="66" t="s">
        <v>155</v>
      </c>
      <c r="C14" s="86" t="s">
        <v>75</v>
      </c>
      <c r="D14" s="91">
        <v>10.65</v>
      </c>
      <c r="E14" s="91">
        <v>7.32</v>
      </c>
      <c r="F14" s="91">
        <v>9.34</v>
      </c>
      <c r="G14" s="91">
        <v>148.80000000000001</v>
      </c>
      <c r="H14" s="76"/>
    </row>
    <row r="15" spans="1:8" ht="16.5" thickBot="1" x14ac:dyDescent="0.3">
      <c r="A15" s="1"/>
      <c r="B15" s="65" t="s">
        <v>96</v>
      </c>
      <c r="C15" s="86" t="s">
        <v>62</v>
      </c>
      <c r="D15" s="91">
        <v>18.87</v>
      </c>
      <c r="E15" s="91">
        <v>6.8</v>
      </c>
      <c r="F15" s="91">
        <v>29.07</v>
      </c>
      <c r="G15" s="91">
        <v>251.6</v>
      </c>
      <c r="H15" s="76"/>
    </row>
    <row r="16" spans="1:8" ht="16.5" thickBot="1" x14ac:dyDescent="0.3">
      <c r="A16" s="1"/>
      <c r="B16" s="65" t="s">
        <v>117</v>
      </c>
      <c r="C16" s="94">
        <v>200</v>
      </c>
      <c r="D16" s="85">
        <v>0.2</v>
      </c>
      <c r="E16" s="85"/>
      <c r="F16" s="85">
        <v>12.2</v>
      </c>
      <c r="G16" s="85">
        <v>48.2</v>
      </c>
      <c r="H16" s="76"/>
    </row>
    <row r="17" spans="1:8" ht="16.5" thickBot="1" x14ac:dyDescent="0.3">
      <c r="A17" s="1"/>
      <c r="B17" s="65" t="s">
        <v>63</v>
      </c>
      <c r="C17" s="87">
        <v>30</v>
      </c>
      <c r="D17" s="88">
        <v>1.98</v>
      </c>
      <c r="E17" s="88">
        <v>0.36</v>
      </c>
      <c r="F17" s="88">
        <v>10.26</v>
      </c>
      <c r="G17" s="88">
        <v>54.3</v>
      </c>
      <c r="H17" s="76"/>
    </row>
    <row r="18" spans="1:8" ht="16.5" thickBot="1" x14ac:dyDescent="0.3">
      <c r="A18" s="1"/>
      <c r="B18" s="67" t="s">
        <v>72</v>
      </c>
      <c r="C18" s="86">
        <v>30</v>
      </c>
      <c r="D18" s="91">
        <v>2.2799999999999998</v>
      </c>
      <c r="E18" s="91">
        <v>0.27</v>
      </c>
      <c r="F18" s="91">
        <v>14.01</v>
      </c>
      <c r="G18" s="91">
        <v>69.3</v>
      </c>
      <c r="H18" s="76"/>
    </row>
    <row r="19" spans="1:8" ht="16.5" thickBot="1" x14ac:dyDescent="0.3">
      <c r="A19" s="1"/>
      <c r="B19" s="65" t="s">
        <v>133</v>
      </c>
      <c r="C19" s="94">
        <v>40</v>
      </c>
      <c r="D19" s="85">
        <v>0.32</v>
      </c>
      <c r="E19" s="85"/>
      <c r="F19" s="85">
        <v>31.32</v>
      </c>
      <c r="G19" s="85">
        <v>121.6</v>
      </c>
      <c r="H19" s="76"/>
    </row>
    <row r="20" spans="1:8" x14ac:dyDescent="0.25">
      <c r="A20" s="1"/>
      <c r="B20" s="89" t="s">
        <v>10</v>
      </c>
      <c r="C20" s="90"/>
      <c r="D20" s="90">
        <f>SUM(D13:D18)</f>
        <v>35.660000000000004</v>
      </c>
      <c r="E20" s="90">
        <f>SUM(E13:E18)</f>
        <v>14.75</v>
      </c>
      <c r="F20" s="90">
        <f>SUM(F13:F18)</f>
        <v>75.66</v>
      </c>
      <c r="G20" s="90">
        <f>SUM(G13:G19)</f>
        <v>703.4</v>
      </c>
      <c r="H20" s="76"/>
    </row>
    <row r="21" spans="1:8" x14ac:dyDescent="0.25">
      <c r="A21" s="1"/>
      <c r="B21" s="77" t="s">
        <v>11</v>
      </c>
      <c r="C21" s="78"/>
      <c r="D21" s="78">
        <v>1</v>
      </c>
      <c r="E21" s="78">
        <f>E20/D20</f>
        <v>0.41362871564778458</v>
      </c>
      <c r="F21" s="78">
        <f>F20/D20</f>
        <v>2.1217049915872122</v>
      </c>
      <c r="G21" s="78"/>
      <c r="H21" s="76"/>
    </row>
    <row r="22" spans="1:8" x14ac:dyDescent="0.25">
      <c r="A22" s="1"/>
      <c r="B22" s="144" t="s">
        <v>66</v>
      </c>
      <c r="C22" s="155"/>
      <c r="D22" s="155"/>
      <c r="E22" s="155"/>
      <c r="F22" s="156"/>
      <c r="G22" s="78">
        <f>G20*65/G32</f>
        <v>29.826472698806185</v>
      </c>
      <c r="H22" s="76"/>
    </row>
    <row r="23" spans="1:8" x14ac:dyDescent="0.25">
      <c r="A23" s="1"/>
      <c r="B23" s="144" t="s">
        <v>67</v>
      </c>
      <c r="C23" s="155"/>
      <c r="D23" s="155"/>
      <c r="E23" s="155"/>
      <c r="F23" s="156"/>
      <c r="G23" s="78">
        <f>G20*75/G32</f>
        <v>34.41516080631483</v>
      </c>
      <c r="H23" s="76"/>
    </row>
    <row r="24" spans="1:8" x14ac:dyDescent="0.25">
      <c r="A24" s="1"/>
      <c r="B24" s="5" t="s">
        <v>13</v>
      </c>
      <c r="C24" s="6"/>
      <c r="D24" s="6"/>
      <c r="E24" s="6"/>
      <c r="F24" s="6"/>
      <c r="G24" s="6"/>
    </row>
    <row r="25" spans="1:8" ht="15.75" x14ac:dyDescent="0.25">
      <c r="A25" s="20"/>
      <c r="B25" s="45" t="s">
        <v>73</v>
      </c>
      <c r="C25" s="43">
        <v>50</v>
      </c>
      <c r="D25" s="26">
        <v>2.8</v>
      </c>
      <c r="E25" s="26">
        <v>4.4000000000000004</v>
      </c>
      <c r="F25" s="26">
        <v>28.05</v>
      </c>
      <c r="G25" s="26">
        <v>156</v>
      </c>
    </row>
    <row r="26" spans="1:8" ht="15.75" x14ac:dyDescent="0.25">
      <c r="A26" s="20"/>
      <c r="B26" s="45" t="s">
        <v>89</v>
      </c>
      <c r="C26" s="46">
        <v>200</v>
      </c>
      <c r="D26" s="35">
        <v>4.2</v>
      </c>
      <c r="E26" s="36">
        <v>4</v>
      </c>
      <c r="F26" s="36">
        <v>18</v>
      </c>
      <c r="G26" s="35">
        <v>124.8</v>
      </c>
    </row>
    <row r="27" spans="1:8" ht="16.5" thickBot="1" x14ac:dyDescent="0.3">
      <c r="A27" s="20"/>
      <c r="B27" s="45" t="s">
        <v>126</v>
      </c>
      <c r="C27" s="46">
        <v>150</v>
      </c>
      <c r="D27" s="18">
        <v>0.6</v>
      </c>
      <c r="E27" s="18">
        <v>0.6</v>
      </c>
      <c r="F27" s="18">
        <v>14.7</v>
      </c>
      <c r="G27" s="18">
        <v>67.5</v>
      </c>
    </row>
    <row r="28" spans="1:8" x14ac:dyDescent="0.25">
      <c r="A28" s="1"/>
      <c r="B28" s="3" t="s">
        <v>10</v>
      </c>
      <c r="C28" s="1"/>
      <c r="D28" s="1">
        <f>SUM(D25:D27)</f>
        <v>7.6</v>
      </c>
      <c r="E28" s="1">
        <f>SUM(E25:E27)</f>
        <v>9</v>
      </c>
      <c r="F28" s="1">
        <f>SUM(F25:F27)</f>
        <v>60.75</v>
      </c>
      <c r="G28" s="1">
        <f>SUM(G25:G27)</f>
        <v>348.3</v>
      </c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1.1842105263157896</v>
      </c>
      <c r="F29" s="1">
        <f>F28/D28</f>
        <v>7.9934210526315796</v>
      </c>
      <c r="G29" s="1"/>
    </row>
    <row r="30" spans="1:8" x14ac:dyDescent="0.25">
      <c r="A30" s="1"/>
      <c r="B30" s="157" t="s">
        <v>49</v>
      </c>
      <c r="C30" s="158"/>
      <c r="D30" s="158"/>
      <c r="E30" s="158"/>
      <c r="F30" s="159"/>
      <c r="G30" s="1">
        <f>G28*65/G32</f>
        <v>14.76906517059169</v>
      </c>
    </row>
    <row r="31" spans="1:8" x14ac:dyDescent="0.25">
      <c r="A31" s="1"/>
      <c r="B31" s="157" t="s">
        <v>50</v>
      </c>
      <c r="C31" s="158"/>
      <c r="D31" s="158"/>
      <c r="E31" s="158"/>
      <c r="F31" s="159"/>
      <c r="G31" s="1">
        <f>G28*75/G32</f>
        <v>17.041229042990413</v>
      </c>
    </row>
    <row r="32" spans="1:8" x14ac:dyDescent="0.25">
      <c r="A32" s="1"/>
      <c r="B32" s="3" t="s">
        <v>14</v>
      </c>
      <c r="C32" s="1"/>
      <c r="D32" s="1">
        <f>D8+D20+D28</f>
        <v>60.510000000000005</v>
      </c>
      <c r="E32" s="1">
        <f>E8+E20+E28</f>
        <v>45.55</v>
      </c>
      <c r="F32" s="1">
        <f>F8+F20+F28</f>
        <v>189.71</v>
      </c>
      <c r="G32" s="1">
        <f>G8+G20+G28</f>
        <v>1532.8999999999999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0.75276813749793414</v>
      </c>
      <c r="F34" s="1">
        <f>F32/D32</f>
        <v>3.1351842670632952</v>
      </c>
      <c r="G34" s="1"/>
    </row>
    <row r="35" spans="1:7" x14ac:dyDescent="0.25">
      <c r="A35" s="1"/>
      <c r="B35" s="147" t="s">
        <v>16</v>
      </c>
      <c r="C35" s="148"/>
      <c r="D35" s="148"/>
      <c r="E35" s="148"/>
      <c r="F35" s="149"/>
      <c r="G35" s="153">
        <f>G32*100/2100</f>
        <v>72.995238095238093</v>
      </c>
    </row>
    <row r="36" spans="1:7" x14ac:dyDescent="0.25">
      <c r="A36" s="1"/>
      <c r="B36" s="150"/>
      <c r="C36" s="151"/>
      <c r="D36" s="151"/>
      <c r="E36" s="151"/>
      <c r="F36" s="152"/>
      <c r="G36" s="154"/>
    </row>
    <row r="37" spans="1:7" x14ac:dyDescent="0.25">
      <c r="A37" s="1"/>
      <c r="B37" s="147" t="s">
        <v>15</v>
      </c>
      <c r="C37" s="148"/>
      <c r="D37" s="148"/>
      <c r="E37" s="148"/>
      <c r="F37" s="149"/>
      <c r="G37" s="153">
        <f>G32*100/2300</f>
        <v>66.647826086956528</v>
      </c>
    </row>
    <row r="38" spans="1:7" x14ac:dyDescent="0.25">
      <c r="A38" s="1"/>
      <c r="B38" s="150"/>
      <c r="C38" s="151"/>
      <c r="D38" s="151"/>
      <c r="E38" s="151"/>
      <c r="F38" s="152"/>
      <c r="G38" s="154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242.04000000000002</v>
      </c>
      <c r="E42" s="1">
        <f>E32*E41</f>
        <v>409.95</v>
      </c>
      <c r="F42" s="1">
        <f>F32*F41</f>
        <v>758.84</v>
      </c>
      <c r="G42" s="1"/>
    </row>
    <row r="43" spans="1:7" x14ac:dyDescent="0.25">
      <c r="A43" s="1"/>
      <c r="B43" s="3" t="s">
        <v>54</v>
      </c>
      <c r="C43" s="1"/>
      <c r="D43" s="1">
        <f>D42+E42+F42</f>
        <v>1410.83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17.155858608053418</v>
      </c>
      <c r="E44" s="1">
        <f>E42*100/D43</f>
        <v>29.057363396015113</v>
      </c>
      <c r="F44" s="1">
        <f>F42*100/D43</f>
        <v>53.786777995931473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</sheetData>
  <mergeCells count="12">
    <mergeCell ref="B2:H2"/>
    <mergeCell ref="B3:H3"/>
    <mergeCell ref="B35:F36"/>
    <mergeCell ref="G35:G36"/>
    <mergeCell ref="B37:F38"/>
    <mergeCell ref="G37:G38"/>
    <mergeCell ref="B10:F10"/>
    <mergeCell ref="B11:F11"/>
    <mergeCell ref="B22:F22"/>
    <mergeCell ref="B23:F23"/>
    <mergeCell ref="B30:F30"/>
    <mergeCell ref="B31:F31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9"/>
  <sheetViews>
    <sheetView tabSelected="1" workbookViewId="0">
      <selection activeCell="B6" sqref="B6:G6"/>
    </sheetView>
  </sheetViews>
  <sheetFormatPr defaultRowHeight="15" x14ac:dyDescent="0.25"/>
  <cols>
    <col min="1" max="1" width="4.7109375" customWidth="1"/>
    <col min="2" max="2" width="45.7109375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4" t="s">
        <v>25</v>
      </c>
      <c r="C2" s="155"/>
      <c r="D2" s="155"/>
      <c r="E2" s="155"/>
      <c r="F2" s="155"/>
      <c r="G2" s="155"/>
      <c r="H2" s="156"/>
    </row>
    <row r="3" spans="1:8" x14ac:dyDescent="0.25">
      <c r="A3" s="1"/>
      <c r="B3" s="144" t="s">
        <v>9</v>
      </c>
      <c r="C3" s="155"/>
      <c r="D3" s="155"/>
      <c r="E3" s="155"/>
      <c r="F3" s="155"/>
      <c r="G3" s="155"/>
      <c r="H3" s="156"/>
    </row>
    <row r="4" spans="1:8" ht="18.75" customHeight="1" thickBot="1" x14ac:dyDescent="0.3">
      <c r="A4" s="1"/>
      <c r="B4" s="64" t="s">
        <v>116</v>
      </c>
      <c r="C4" s="86">
        <v>100</v>
      </c>
      <c r="D4" s="85">
        <v>11.1</v>
      </c>
      <c r="E4" s="85">
        <v>14.9</v>
      </c>
      <c r="F4" s="85">
        <v>5.6</v>
      </c>
      <c r="G4" s="85">
        <v>200</v>
      </c>
      <c r="H4" s="76"/>
    </row>
    <row r="5" spans="1:8" ht="16.5" thickBot="1" x14ac:dyDescent="0.3">
      <c r="A5" s="1"/>
      <c r="B5" s="65" t="s">
        <v>125</v>
      </c>
      <c r="C5" s="113">
        <v>200</v>
      </c>
      <c r="D5" s="85">
        <v>0.2</v>
      </c>
      <c r="E5" s="85">
        <v>0.06</v>
      </c>
      <c r="F5" s="85">
        <v>13</v>
      </c>
      <c r="G5" s="85">
        <v>53.4</v>
      </c>
      <c r="H5" s="76"/>
    </row>
    <row r="6" spans="1:8" ht="16.5" thickBot="1" x14ac:dyDescent="0.3">
      <c r="A6" s="28"/>
      <c r="B6" s="64" t="s">
        <v>76</v>
      </c>
      <c r="C6" s="87">
        <v>40</v>
      </c>
      <c r="D6" s="88">
        <v>5.72</v>
      </c>
      <c r="E6" s="88">
        <v>7.92</v>
      </c>
      <c r="F6" s="88">
        <v>9.7200000000000006</v>
      </c>
      <c r="G6" s="88">
        <v>132.80000000000001</v>
      </c>
      <c r="H6" s="76"/>
    </row>
    <row r="7" spans="1:8" ht="16.5" thickBot="1" x14ac:dyDescent="0.3">
      <c r="A7" s="28"/>
      <c r="B7" s="65" t="s">
        <v>63</v>
      </c>
      <c r="C7" s="113">
        <v>30</v>
      </c>
      <c r="D7" s="88">
        <v>1.98</v>
      </c>
      <c r="E7" s="88">
        <v>0.36</v>
      </c>
      <c r="F7" s="88">
        <v>10.26</v>
      </c>
      <c r="G7" s="88">
        <v>54.3</v>
      </c>
      <c r="H7" s="76"/>
    </row>
    <row r="8" spans="1:8" x14ac:dyDescent="0.25">
      <c r="A8" s="1"/>
      <c r="B8" s="89" t="s">
        <v>10</v>
      </c>
      <c r="C8" s="90"/>
      <c r="D8" s="90">
        <f>SUM(D4:D7)</f>
        <v>19</v>
      </c>
      <c r="E8" s="90">
        <f>SUM(E4:E7)</f>
        <v>23.240000000000002</v>
      </c>
      <c r="F8" s="90">
        <f>SUM(F4:F7)</f>
        <v>38.58</v>
      </c>
      <c r="G8" s="90">
        <f>SUM(G4:G7)</f>
        <v>440.50000000000006</v>
      </c>
      <c r="H8" s="76"/>
    </row>
    <row r="9" spans="1:8" x14ac:dyDescent="0.25">
      <c r="A9" s="1"/>
      <c r="B9" s="77" t="s">
        <v>11</v>
      </c>
      <c r="C9" s="78"/>
      <c r="D9" s="78">
        <v>1</v>
      </c>
      <c r="E9" s="78">
        <f>E8/D8</f>
        <v>1.2231578947368422</v>
      </c>
      <c r="F9" s="78">
        <f>F8/D8</f>
        <v>2.0305263157894737</v>
      </c>
      <c r="G9" s="78"/>
      <c r="H9" s="76"/>
    </row>
    <row r="10" spans="1:8" x14ac:dyDescent="0.25">
      <c r="A10" s="1"/>
      <c r="B10" s="144" t="s">
        <v>66</v>
      </c>
      <c r="C10" s="155"/>
      <c r="D10" s="155"/>
      <c r="E10" s="155"/>
      <c r="F10" s="156"/>
      <c r="G10" s="78">
        <f>G8*65/G32</f>
        <v>17.143156508202612</v>
      </c>
      <c r="H10" s="76"/>
    </row>
    <row r="11" spans="1:8" x14ac:dyDescent="0.25">
      <c r="A11" s="1"/>
      <c r="B11" s="144" t="s">
        <v>67</v>
      </c>
      <c r="C11" s="155"/>
      <c r="D11" s="155"/>
      <c r="E11" s="155"/>
      <c r="F11" s="156"/>
      <c r="G11" s="78">
        <f>G8*75/G32</f>
        <v>19.780565201772248</v>
      </c>
      <c r="H11" s="76"/>
    </row>
    <row r="12" spans="1:8" ht="15.75" thickBot="1" x14ac:dyDescent="0.3">
      <c r="A12" s="1"/>
      <c r="B12" s="79" t="s">
        <v>12</v>
      </c>
      <c r="C12" s="80"/>
      <c r="D12" s="80"/>
      <c r="E12" s="80"/>
      <c r="F12" s="80"/>
      <c r="G12" s="80"/>
      <c r="H12" s="76"/>
    </row>
    <row r="13" spans="1:8" ht="16.5" thickBot="1" x14ac:dyDescent="0.3">
      <c r="A13" s="1"/>
      <c r="B13" s="65" t="s">
        <v>154</v>
      </c>
      <c r="C13" s="86">
        <v>50</v>
      </c>
      <c r="D13" s="91">
        <v>1.4</v>
      </c>
      <c r="E13" s="91">
        <v>5.55</v>
      </c>
      <c r="F13" s="91">
        <v>3.25</v>
      </c>
      <c r="G13" s="91">
        <v>68.5</v>
      </c>
      <c r="H13" s="76"/>
    </row>
    <row r="14" spans="1:8" ht="16.5" thickBot="1" x14ac:dyDescent="0.3">
      <c r="A14" s="1"/>
      <c r="B14" s="63" t="s">
        <v>143</v>
      </c>
      <c r="C14" s="86" t="s">
        <v>75</v>
      </c>
      <c r="D14" s="91">
        <v>2.25</v>
      </c>
      <c r="E14" s="91">
        <v>6.25</v>
      </c>
      <c r="F14" s="91">
        <v>14.25</v>
      </c>
      <c r="G14" s="91">
        <v>122.5</v>
      </c>
      <c r="H14" s="76"/>
    </row>
    <row r="15" spans="1:8" ht="18" customHeight="1" thickBot="1" x14ac:dyDescent="0.3">
      <c r="A15" s="1"/>
      <c r="B15" s="63" t="s">
        <v>144</v>
      </c>
      <c r="C15" s="86">
        <v>75</v>
      </c>
      <c r="D15" s="91">
        <v>13.05</v>
      </c>
      <c r="E15" s="91">
        <v>11.85</v>
      </c>
      <c r="F15" s="91">
        <v>5.4</v>
      </c>
      <c r="G15" s="91">
        <v>182.1</v>
      </c>
      <c r="H15" s="76"/>
    </row>
    <row r="16" spans="1:8" ht="16.5" thickBot="1" x14ac:dyDescent="0.3">
      <c r="A16" s="1"/>
      <c r="B16" s="63" t="s">
        <v>69</v>
      </c>
      <c r="C16" s="133">
        <v>150</v>
      </c>
      <c r="D16" s="120">
        <v>3.15</v>
      </c>
      <c r="E16" s="120">
        <v>4.95</v>
      </c>
      <c r="F16" s="134">
        <v>20.100000000000001</v>
      </c>
      <c r="G16" s="134">
        <v>138</v>
      </c>
      <c r="H16" s="76"/>
    </row>
    <row r="17" spans="1:8" ht="16.5" thickBot="1" x14ac:dyDescent="0.3">
      <c r="A17" s="1"/>
      <c r="B17" s="140" t="s">
        <v>131</v>
      </c>
      <c r="C17" s="141">
        <v>200</v>
      </c>
      <c r="D17" s="142">
        <v>0.6</v>
      </c>
      <c r="E17" s="142">
        <v>0.2</v>
      </c>
      <c r="F17" s="142">
        <v>20</v>
      </c>
      <c r="G17" s="142">
        <v>90</v>
      </c>
      <c r="H17" s="76"/>
    </row>
    <row r="18" spans="1:8" ht="16.5" thickBot="1" x14ac:dyDescent="0.3">
      <c r="A18" s="1"/>
      <c r="B18" s="65" t="s">
        <v>63</v>
      </c>
      <c r="C18" s="113">
        <v>30</v>
      </c>
      <c r="D18" s="85">
        <v>1.98</v>
      </c>
      <c r="E18" s="85">
        <v>0.36</v>
      </c>
      <c r="F18" s="85">
        <v>10.26</v>
      </c>
      <c r="G18" s="85">
        <v>54.3</v>
      </c>
      <c r="H18" s="76"/>
    </row>
    <row r="19" spans="1:8" ht="16.5" thickBot="1" x14ac:dyDescent="0.3">
      <c r="A19" s="1"/>
      <c r="B19" s="67" t="s">
        <v>120</v>
      </c>
      <c r="C19" s="102">
        <v>40</v>
      </c>
      <c r="D19" s="91">
        <v>1.28</v>
      </c>
      <c r="E19" s="91">
        <v>1.1200000000000001</v>
      </c>
      <c r="F19" s="91">
        <v>32.04</v>
      </c>
      <c r="G19" s="91">
        <v>145</v>
      </c>
      <c r="H19" s="76"/>
    </row>
    <row r="20" spans="1:8" x14ac:dyDescent="0.25">
      <c r="A20" s="1"/>
      <c r="B20" s="89" t="s">
        <v>10</v>
      </c>
      <c r="C20" s="90"/>
      <c r="D20" s="90">
        <f>SUM(D13:D19)</f>
        <v>23.71</v>
      </c>
      <c r="E20" s="90">
        <f>SUM(E13:E19)</f>
        <v>30.279999999999998</v>
      </c>
      <c r="F20" s="90">
        <f>SUM(F13:F19)</f>
        <v>105.30000000000001</v>
      </c>
      <c r="G20" s="90">
        <f>SUM(G13:G19)</f>
        <v>800.4</v>
      </c>
      <c r="H20" s="76"/>
    </row>
    <row r="21" spans="1:8" x14ac:dyDescent="0.25">
      <c r="A21" s="1"/>
      <c r="B21" s="77" t="s">
        <v>11</v>
      </c>
      <c r="C21" s="78"/>
      <c r="D21" s="78">
        <v>1</v>
      </c>
      <c r="E21" s="78">
        <f>E20/D20</f>
        <v>1.2770982707718261</v>
      </c>
      <c r="F21" s="78">
        <f>F20/D20</f>
        <v>4.4411640657950233</v>
      </c>
      <c r="G21" s="78"/>
      <c r="H21" s="76"/>
    </row>
    <row r="22" spans="1:8" x14ac:dyDescent="0.25">
      <c r="A22" s="1"/>
      <c r="B22" s="144" t="s">
        <v>66</v>
      </c>
      <c r="C22" s="155"/>
      <c r="D22" s="155"/>
      <c r="E22" s="155"/>
      <c r="F22" s="156"/>
      <c r="G22" s="78">
        <f>G20*65/G32</f>
        <v>31.149562926595618</v>
      </c>
      <c r="H22" s="76"/>
    </row>
    <row r="23" spans="1:8" x14ac:dyDescent="0.25">
      <c r="A23" s="1"/>
      <c r="B23" s="144" t="s">
        <v>67</v>
      </c>
      <c r="C23" s="155"/>
      <c r="D23" s="155"/>
      <c r="E23" s="155"/>
      <c r="F23" s="156"/>
      <c r="G23" s="78">
        <f>G20*75/G32</f>
        <v>35.941803376841094</v>
      </c>
      <c r="H23" s="76"/>
    </row>
    <row r="24" spans="1:8" x14ac:dyDescent="0.25">
      <c r="A24" s="1"/>
      <c r="B24" s="7" t="s">
        <v>13</v>
      </c>
      <c r="C24" s="8"/>
      <c r="D24" s="8"/>
      <c r="E24" s="8"/>
      <c r="F24" s="8"/>
      <c r="G24" s="8"/>
    </row>
    <row r="25" spans="1:8" ht="15.75" x14ac:dyDescent="0.25">
      <c r="A25" s="1"/>
      <c r="B25" s="82" t="s">
        <v>102</v>
      </c>
      <c r="C25" s="42" t="s">
        <v>103</v>
      </c>
      <c r="D25" s="59">
        <v>6.1</v>
      </c>
      <c r="E25" s="58">
        <v>4.75</v>
      </c>
      <c r="F25" s="58">
        <v>27.52</v>
      </c>
      <c r="G25" s="58">
        <v>173.3</v>
      </c>
    </row>
    <row r="26" spans="1:8" ht="16.5" thickBot="1" x14ac:dyDescent="0.3">
      <c r="A26" s="1"/>
      <c r="B26" s="82" t="s">
        <v>81</v>
      </c>
      <c r="C26" s="44">
        <v>200</v>
      </c>
      <c r="D26" s="18">
        <v>3.6</v>
      </c>
      <c r="E26" s="18">
        <v>2.8</v>
      </c>
      <c r="F26" s="18">
        <v>17.600000000000001</v>
      </c>
      <c r="G26" s="25">
        <v>196</v>
      </c>
    </row>
    <row r="27" spans="1:8" ht="15.75" x14ac:dyDescent="0.25">
      <c r="A27" s="1"/>
      <c r="B27" s="45" t="s">
        <v>128</v>
      </c>
      <c r="C27" s="41">
        <v>150</v>
      </c>
      <c r="D27" s="27">
        <v>1.35</v>
      </c>
      <c r="E27" s="30">
        <v>0.3</v>
      </c>
      <c r="F27" s="27">
        <v>12.15</v>
      </c>
      <c r="G27" s="30">
        <v>60</v>
      </c>
    </row>
    <row r="28" spans="1:8" x14ac:dyDescent="0.25">
      <c r="A28" s="1"/>
      <c r="B28" s="3" t="s">
        <v>10</v>
      </c>
      <c r="C28" s="1"/>
      <c r="D28" s="1">
        <f>SUM(D25:D27)</f>
        <v>11.049999999999999</v>
      </c>
      <c r="E28" s="1">
        <f>SUM(E25:E27)</f>
        <v>7.85</v>
      </c>
      <c r="F28" s="1">
        <f>SUM(F25:F27)</f>
        <v>57.27</v>
      </c>
      <c r="G28" s="1">
        <f>SUM(G25:G27)</f>
        <v>429.3</v>
      </c>
    </row>
    <row r="29" spans="1:8" ht="15" customHeight="1" x14ac:dyDescent="0.25">
      <c r="A29" s="1"/>
      <c r="B29" s="3" t="s">
        <v>11</v>
      </c>
      <c r="C29" s="1"/>
      <c r="D29" s="1">
        <v>1</v>
      </c>
      <c r="E29" s="1">
        <f>E28/D28</f>
        <v>0.71040723981900455</v>
      </c>
      <c r="F29" s="1">
        <f>F28/D28</f>
        <v>5.1828054298642545</v>
      </c>
      <c r="G29" s="1"/>
    </row>
    <row r="30" spans="1:8" ht="15" customHeight="1" x14ac:dyDescent="0.25">
      <c r="A30" s="1"/>
      <c r="B30" s="157" t="s">
        <v>66</v>
      </c>
      <c r="C30" s="158"/>
      <c r="D30" s="158"/>
      <c r="E30" s="158"/>
      <c r="F30" s="159"/>
      <c r="G30" s="1">
        <f>G28*65/G32</f>
        <v>16.707280565201771</v>
      </c>
    </row>
    <row r="31" spans="1:8" ht="15" customHeight="1" x14ac:dyDescent="0.25">
      <c r="A31" s="1"/>
      <c r="B31" s="157" t="s">
        <v>67</v>
      </c>
      <c r="C31" s="158"/>
      <c r="D31" s="158"/>
      <c r="E31" s="158"/>
      <c r="F31" s="159"/>
      <c r="G31" s="1">
        <f>G28*75/G32</f>
        <v>19.277631421386658</v>
      </c>
    </row>
    <row r="32" spans="1:8" ht="15" customHeight="1" x14ac:dyDescent="0.25">
      <c r="A32" s="1"/>
      <c r="B32" s="3" t="s">
        <v>14</v>
      </c>
      <c r="C32" s="1"/>
      <c r="D32" s="1">
        <f>D8+D20+D28</f>
        <v>53.76</v>
      </c>
      <c r="E32" s="1">
        <f>E8+E20+E28</f>
        <v>61.37</v>
      </c>
      <c r="F32" s="1">
        <f>F8+F20+F28</f>
        <v>201.15</v>
      </c>
      <c r="G32" s="1">
        <f>G8+G20+G28</f>
        <v>1670.2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1.1415550595238095</v>
      </c>
      <c r="F34" s="1">
        <f>F32/D32</f>
        <v>3.7416294642857144</v>
      </c>
      <c r="G34" s="1"/>
    </row>
    <row r="35" spans="1:7" x14ac:dyDescent="0.25">
      <c r="A35" s="1"/>
      <c r="B35" s="147" t="s">
        <v>16</v>
      </c>
      <c r="C35" s="148"/>
      <c r="D35" s="148"/>
      <c r="E35" s="148"/>
      <c r="F35" s="149"/>
      <c r="G35" s="153">
        <f>G32*100/2100</f>
        <v>79.533333333333331</v>
      </c>
    </row>
    <row r="36" spans="1:7" x14ac:dyDescent="0.25">
      <c r="A36" s="1"/>
      <c r="B36" s="150"/>
      <c r="C36" s="151"/>
      <c r="D36" s="151"/>
      <c r="E36" s="151"/>
      <c r="F36" s="152"/>
      <c r="G36" s="154"/>
    </row>
    <row r="37" spans="1:7" x14ac:dyDescent="0.25">
      <c r="A37" s="1"/>
      <c r="B37" s="147" t="s">
        <v>15</v>
      </c>
      <c r="C37" s="148"/>
      <c r="D37" s="148"/>
      <c r="E37" s="148"/>
      <c r="F37" s="149"/>
      <c r="G37" s="153">
        <f>G32*100/2300</f>
        <v>72.617391304347819</v>
      </c>
    </row>
    <row r="38" spans="1:7" x14ac:dyDescent="0.25">
      <c r="A38" s="1"/>
      <c r="B38" s="150"/>
      <c r="C38" s="151"/>
      <c r="D38" s="151"/>
      <c r="E38" s="151"/>
      <c r="F38" s="152"/>
      <c r="G38" s="154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D32*D40</f>
        <v>215.04</v>
      </c>
      <c r="E41" s="1">
        <f>E32*E40</f>
        <v>552.32999999999993</v>
      </c>
      <c r="F41" s="1">
        <f>F32*F40</f>
        <v>804.6</v>
      </c>
      <c r="G41" s="1"/>
    </row>
    <row r="42" spans="1:7" x14ac:dyDescent="0.25">
      <c r="A42" s="1"/>
      <c r="B42" s="3" t="s">
        <v>54</v>
      </c>
      <c r="C42" s="1"/>
      <c r="D42" s="1">
        <f>D41+E41+F41</f>
        <v>1571.9699999999998</v>
      </c>
      <c r="E42" s="1"/>
      <c r="F42" s="1"/>
      <c r="G42" s="1"/>
    </row>
    <row r="43" spans="1:7" x14ac:dyDescent="0.25">
      <c r="A43" s="1"/>
      <c r="B43" s="4" t="s">
        <v>55</v>
      </c>
      <c r="C43" s="1"/>
      <c r="D43" s="1">
        <f>D41*100/D42</f>
        <v>13.679650375007158</v>
      </c>
      <c r="E43" s="1">
        <f>E41*100/D42</f>
        <v>35.136166720738949</v>
      </c>
      <c r="F43" s="1">
        <f>F41*100/D42</f>
        <v>51.184182904253902</v>
      </c>
      <c r="G43" s="1"/>
    </row>
    <row r="44" spans="1:7" ht="30" x14ac:dyDescent="0.25">
      <c r="A44" s="1"/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5" spans="1:7" x14ac:dyDescent="0.25">
      <c r="B45" s="38" t="s">
        <v>90</v>
      </c>
      <c r="D45" t="s">
        <v>91</v>
      </c>
    </row>
    <row r="47" spans="1:7" ht="15" customHeight="1" x14ac:dyDescent="0.25"/>
    <row r="49" ht="15" customHeight="1" x14ac:dyDescent="0.25"/>
  </sheetData>
  <mergeCells count="12">
    <mergeCell ref="B22:F22"/>
    <mergeCell ref="B2:H2"/>
    <mergeCell ref="B3:H3"/>
    <mergeCell ref="B10:F10"/>
    <mergeCell ref="B11:F11"/>
    <mergeCell ref="B37:F38"/>
    <mergeCell ref="G37:G38"/>
    <mergeCell ref="B23:F23"/>
    <mergeCell ref="B30:F30"/>
    <mergeCell ref="B31:F31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7" t="s">
        <v>26</v>
      </c>
      <c r="C2" s="160"/>
      <c r="D2" s="160"/>
      <c r="E2" s="160"/>
      <c r="F2" s="160"/>
      <c r="G2" s="160"/>
      <c r="H2" s="161"/>
    </row>
    <row r="3" spans="1:8" ht="15.75" thickBot="1" x14ac:dyDescent="0.3">
      <c r="A3" s="1"/>
      <c r="B3" s="157" t="s">
        <v>9</v>
      </c>
      <c r="C3" s="160"/>
      <c r="D3" s="160"/>
      <c r="E3" s="160"/>
      <c r="F3" s="160"/>
      <c r="G3" s="160"/>
      <c r="H3" s="161"/>
    </row>
    <row r="4" spans="1:8" ht="19.5" thickBot="1" x14ac:dyDescent="0.3">
      <c r="A4" s="1"/>
      <c r="B4" s="12"/>
      <c r="C4" s="16"/>
      <c r="D4" s="13"/>
      <c r="E4" s="13"/>
      <c r="F4" s="13"/>
      <c r="G4" s="13"/>
      <c r="H4" s="1"/>
    </row>
    <row r="5" spans="1:8" ht="19.5" thickBot="1" x14ac:dyDescent="0.3">
      <c r="A5" s="1"/>
      <c r="B5" s="14"/>
      <c r="C5" s="17"/>
      <c r="D5" s="15"/>
      <c r="E5" s="15"/>
      <c r="F5" s="15"/>
      <c r="G5" s="15"/>
      <c r="H5" s="1"/>
    </row>
    <row r="6" spans="1:8" ht="19.5" thickBot="1" x14ac:dyDescent="0.3">
      <c r="A6" s="1"/>
      <c r="B6" s="14"/>
      <c r="C6" s="15"/>
      <c r="D6" s="15"/>
      <c r="E6" s="15"/>
      <c r="F6" s="15"/>
      <c r="G6" s="15"/>
      <c r="H6" s="1"/>
    </row>
    <row r="7" spans="1:8" ht="19.5" thickBot="1" x14ac:dyDescent="0.3">
      <c r="A7" s="1"/>
      <c r="B7" s="12"/>
      <c r="C7" s="13"/>
      <c r="D7" s="13"/>
      <c r="E7" s="13"/>
      <c r="F7" s="13"/>
      <c r="G7" s="13"/>
      <c r="H7" s="1"/>
    </row>
    <row r="8" spans="1:8" ht="19.5" thickBot="1" x14ac:dyDescent="0.3">
      <c r="A8" s="1"/>
      <c r="B8" s="14"/>
      <c r="C8" s="15"/>
      <c r="D8" s="15"/>
      <c r="E8" s="15"/>
      <c r="F8" s="15"/>
      <c r="G8" s="15"/>
      <c r="H8" s="1"/>
    </row>
    <row r="9" spans="1:8" ht="19.5" thickBot="1" x14ac:dyDescent="0.3">
      <c r="A9" s="1"/>
      <c r="B9" s="14"/>
      <c r="C9" s="15"/>
      <c r="D9" s="15"/>
      <c r="E9" s="15"/>
      <c r="F9" s="15"/>
      <c r="G9" s="15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7" t="s">
        <v>49</v>
      </c>
      <c r="C16" s="158"/>
      <c r="D16" s="158"/>
      <c r="E16" s="158"/>
      <c r="F16" s="159"/>
      <c r="G16" s="1" t="e">
        <f>G14*60/G48</f>
        <v>#DIV/0!</v>
      </c>
      <c r="H16" s="1"/>
    </row>
    <row r="17" spans="1:8" x14ac:dyDescent="0.25">
      <c r="A17" s="1"/>
      <c r="B17" s="157" t="s">
        <v>50</v>
      </c>
      <c r="C17" s="158"/>
      <c r="D17" s="158"/>
      <c r="E17" s="158"/>
      <c r="F17" s="159"/>
      <c r="G17" s="1" t="e">
        <f>G14*70/G48</f>
        <v>#DIV/0!</v>
      </c>
      <c r="H17" s="1"/>
    </row>
    <row r="18" spans="1:8" ht="15.75" thickBot="1" x14ac:dyDescent="0.3">
      <c r="A18" s="1"/>
      <c r="B18" s="157" t="s">
        <v>12</v>
      </c>
      <c r="C18" s="160"/>
      <c r="D18" s="160"/>
      <c r="E18" s="160"/>
      <c r="F18" s="160"/>
      <c r="G18" s="160"/>
      <c r="H18" s="161"/>
    </row>
    <row r="19" spans="1:8" ht="19.5" thickBot="1" x14ac:dyDescent="0.3">
      <c r="A19" s="1"/>
      <c r="B19" s="12"/>
      <c r="C19" s="13"/>
      <c r="D19" s="13"/>
      <c r="E19" s="13"/>
      <c r="F19" s="13"/>
      <c r="G19" s="13"/>
      <c r="H19" s="1"/>
    </row>
    <row r="20" spans="1:8" ht="19.5" thickBot="1" x14ac:dyDescent="0.3">
      <c r="A20" s="1"/>
      <c r="B20" s="14"/>
      <c r="C20" s="15"/>
      <c r="D20" s="15"/>
      <c r="E20" s="15"/>
      <c r="F20" s="15"/>
      <c r="G20" s="15"/>
      <c r="H20" s="1"/>
    </row>
    <row r="21" spans="1:8" ht="19.5" thickBot="1" x14ac:dyDescent="0.3">
      <c r="A21" s="1"/>
      <c r="B21" s="14"/>
      <c r="C21" s="15"/>
      <c r="D21" s="15"/>
      <c r="E21" s="15"/>
      <c r="F21" s="15"/>
      <c r="G21" s="15"/>
      <c r="H21" s="1"/>
    </row>
    <row r="22" spans="1:8" ht="19.5" thickBot="1" x14ac:dyDescent="0.3">
      <c r="A22" s="1"/>
      <c r="B22" s="14"/>
      <c r="C22" s="15"/>
      <c r="D22" s="15"/>
      <c r="E22" s="15"/>
      <c r="F22" s="15"/>
      <c r="G22" s="15"/>
      <c r="H22" s="1"/>
    </row>
    <row r="23" spans="1:8" ht="19.5" thickBot="1" x14ac:dyDescent="0.3">
      <c r="A23" s="1"/>
      <c r="B23" s="14"/>
      <c r="C23" s="15"/>
      <c r="D23" s="15"/>
      <c r="E23" s="15"/>
      <c r="F23" s="15"/>
      <c r="G23" s="15"/>
      <c r="H23" s="1"/>
    </row>
    <row r="24" spans="1:8" ht="19.5" thickBot="1" x14ac:dyDescent="0.3">
      <c r="A24" s="1"/>
      <c r="B24" s="14"/>
      <c r="C24" s="15"/>
      <c r="D24" s="15"/>
      <c r="E24" s="15"/>
      <c r="F24" s="15"/>
      <c r="G24" s="15"/>
      <c r="H24" s="1"/>
    </row>
    <row r="25" spans="1:8" ht="15.75" thickBot="1" x14ac:dyDescent="0.3">
      <c r="A25" s="1"/>
      <c r="B25" s="10"/>
      <c r="C25" s="11"/>
      <c r="D25" s="11"/>
      <c r="E25" s="11"/>
      <c r="F25" s="11"/>
      <c r="G25" s="1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7" t="s">
        <v>49</v>
      </c>
      <c r="C31" s="158"/>
      <c r="D31" s="158"/>
      <c r="E31" s="158"/>
      <c r="F31" s="159"/>
      <c r="G31" s="1" t="e">
        <f>G29*60/G48</f>
        <v>#DIV/0!</v>
      </c>
      <c r="H31" s="1"/>
    </row>
    <row r="32" spans="1:8" x14ac:dyDescent="0.25">
      <c r="A32" s="1"/>
      <c r="B32" s="157" t="s">
        <v>50</v>
      </c>
      <c r="C32" s="158"/>
      <c r="D32" s="158"/>
      <c r="E32" s="158"/>
      <c r="F32" s="159"/>
      <c r="G32" s="1" t="e">
        <f>G29*70/G48</f>
        <v>#DIV/0!</v>
      </c>
      <c r="H32" s="1"/>
    </row>
    <row r="33" spans="1:8" x14ac:dyDescent="0.25">
      <c r="A33" s="1"/>
      <c r="B33" s="157" t="s">
        <v>13</v>
      </c>
      <c r="C33" s="160"/>
      <c r="D33" s="160"/>
      <c r="E33" s="160"/>
      <c r="F33" s="160"/>
      <c r="G33" s="160"/>
      <c r="H33" s="16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7" t="s">
        <v>49</v>
      </c>
      <c r="C46" s="158"/>
      <c r="D46" s="158"/>
      <c r="E46" s="158"/>
      <c r="F46" s="159"/>
      <c r="G46" s="1" t="e">
        <f>G44*60/G48</f>
        <v>#DIV/0!</v>
      </c>
      <c r="H46" s="1"/>
    </row>
    <row r="47" spans="1:8" x14ac:dyDescent="0.25">
      <c r="A47" s="1"/>
      <c r="B47" s="157" t="s">
        <v>50</v>
      </c>
      <c r="C47" s="158"/>
      <c r="D47" s="158"/>
      <c r="E47" s="158"/>
      <c r="F47" s="159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7" t="s">
        <v>16</v>
      </c>
      <c r="C52" s="148"/>
      <c r="D52" s="148"/>
      <c r="E52" s="148"/>
      <c r="F52" s="149"/>
      <c r="G52" s="153">
        <f>G48*100/2100</f>
        <v>0</v>
      </c>
      <c r="H52" s="1"/>
    </row>
    <row r="53" spans="1:8" x14ac:dyDescent="0.25">
      <c r="A53" s="1"/>
      <c r="B53" s="150"/>
      <c r="C53" s="151"/>
      <c r="D53" s="151"/>
      <c r="E53" s="151"/>
      <c r="F53" s="152"/>
      <c r="G53" s="154"/>
      <c r="H53" s="1"/>
    </row>
    <row r="54" spans="1:8" ht="15" customHeight="1" x14ac:dyDescent="0.25">
      <c r="A54" s="1"/>
      <c r="B54" s="147" t="s">
        <v>15</v>
      </c>
      <c r="C54" s="148"/>
      <c r="D54" s="148"/>
      <c r="E54" s="148"/>
      <c r="F54" s="149"/>
      <c r="G54" s="153">
        <f>G48*100/2300</f>
        <v>0</v>
      </c>
      <c r="H54" s="1"/>
    </row>
    <row r="55" spans="1:8" x14ac:dyDescent="0.25">
      <c r="A55" s="1"/>
      <c r="B55" s="150"/>
      <c r="C55" s="151"/>
      <c r="D55" s="151"/>
      <c r="E55" s="151"/>
      <c r="F55" s="152"/>
      <c r="G55" s="15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7" t="s">
        <v>27</v>
      </c>
      <c r="C2" s="160"/>
      <c r="D2" s="160"/>
      <c r="E2" s="160"/>
      <c r="F2" s="160"/>
      <c r="G2" s="160"/>
      <c r="H2" s="161"/>
    </row>
    <row r="3" spans="1:8" x14ac:dyDescent="0.25">
      <c r="A3" s="1"/>
      <c r="B3" s="157" t="s">
        <v>9</v>
      </c>
      <c r="C3" s="160"/>
      <c r="D3" s="160"/>
      <c r="E3" s="160"/>
      <c r="F3" s="160"/>
      <c r="G3" s="160"/>
      <c r="H3" s="16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7" t="s">
        <v>49</v>
      </c>
      <c r="C16" s="158"/>
      <c r="D16" s="158"/>
      <c r="E16" s="158"/>
      <c r="F16" s="159"/>
      <c r="G16" s="1" t="e">
        <f>G14*60/G48</f>
        <v>#DIV/0!</v>
      </c>
      <c r="H16" s="1"/>
    </row>
    <row r="17" spans="1:8" x14ac:dyDescent="0.25">
      <c r="A17" s="1"/>
      <c r="B17" s="157" t="s">
        <v>50</v>
      </c>
      <c r="C17" s="158"/>
      <c r="D17" s="158"/>
      <c r="E17" s="158"/>
      <c r="F17" s="159"/>
      <c r="G17" s="1" t="e">
        <f>G14*70/G48</f>
        <v>#DIV/0!</v>
      </c>
      <c r="H17" s="1"/>
    </row>
    <row r="18" spans="1:8" x14ac:dyDescent="0.25">
      <c r="A18" s="1"/>
      <c r="B18" s="157" t="s">
        <v>12</v>
      </c>
      <c r="C18" s="160"/>
      <c r="D18" s="160"/>
      <c r="E18" s="160"/>
      <c r="F18" s="160"/>
      <c r="G18" s="160"/>
      <c r="H18" s="16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7" t="s">
        <v>49</v>
      </c>
      <c r="C31" s="158"/>
      <c r="D31" s="158"/>
      <c r="E31" s="158"/>
      <c r="F31" s="159"/>
      <c r="G31" s="1" t="e">
        <f>G29*60/G48</f>
        <v>#DIV/0!</v>
      </c>
      <c r="H31" s="1"/>
    </row>
    <row r="32" spans="1:8" x14ac:dyDescent="0.25">
      <c r="A32" s="1"/>
      <c r="B32" s="157" t="s">
        <v>50</v>
      </c>
      <c r="C32" s="158"/>
      <c r="D32" s="158"/>
      <c r="E32" s="158"/>
      <c r="F32" s="159"/>
      <c r="G32" s="1" t="e">
        <f>G29*70/G48</f>
        <v>#DIV/0!</v>
      </c>
      <c r="H32" s="1"/>
    </row>
    <row r="33" spans="1:8" x14ac:dyDescent="0.25">
      <c r="A33" s="1"/>
      <c r="B33" s="157" t="s">
        <v>13</v>
      </c>
      <c r="C33" s="160"/>
      <c r="D33" s="160"/>
      <c r="E33" s="160"/>
      <c r="F33" s="160"/>
      <c r="G33" s="160"/>
      <c r="H33" s="16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7" t="s">
        <v>49</v>
      </c>
      <c r="C46" s="158"/>
      <c r="D46" s="158"/>
      <c r="E46" s="158"/>
      <c r="F46" s="159"/>
      <c r="G46" s="1" t="e">
        <f>G44*60/G48</f>
        <v>#DIV/0!</v>
      </c>
      <c r="H46" s="1"/>
    </row>
    <row r="47" spans="1:8" x14ac:dyDescent="0.25">
      <c r="A47" s="1"/>
      <c r="B47" s="157" t="s">
        <v>50</v>
      </c>
      <c r="C47" s="158"/>
      <c r="D47" s="158"/>
      <c r="E47" s="158"/>
      <c r="F47" s="159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7" t="s">
        <v>16</v>
      </c>
      <c r="C52" s="148"/>
      <c r="D52" s="148"/>
      <c r="E52" s="148"/>
      <c r="F52" s="149"/>
      <c r="G52" s="153">
        <f>G48*100/2100</f>
        <v>0</v>
      </c>
      <c r="H52" s="1"/>
    </row>
    <row r="53" spans="1:8" x14ac:dyDescent="0.25">
      <c r="A53" s="1"/>
      <c r="B53" s="150"/>
      <c r="C53" s="151"/>
      <c r="D53" s="151"/>
      <c r="E53" s="151"/>
      <c r="F53" s="152"/>
      <c r="G53" s="154"/>
      <c r="H53" s="1"/>
    </row>
    <row r="54" spans="1:8" ht="15" customHeight="1" x14ac:dyDescent="0.25">
      <c r="A54" s="1"/>
      <c r="B54" s="147" t="s">
        <v>15</v>
      </c>
      <c r="C54" s="148"/>
      <c r="D54" s="148"/>
      <c r="E54" s="148"/>
      <c r="F54" s="149"/>
      <c r="G54" s="153">
        <f>G48*100/2300</f>
        <v>0</v>
      </c>
      <c r="H54" s="1"/>
    </row>
    <row r="55" spans="1:8" x14ac:dyDescent="0.25">
      <c r="A55" s="1"/>
      <c r="B55" s="150"/>
      <c r="C55" s="151"/>
      <c r="D55" s="151"/>
      <c r="E55" s="151"/>
      <c r="F55" s="152"/>
      <c r="G55" s="15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7" t="s">
        <v>28</v>
      </c>
      <c r="C2" s="160"/>
      <c r="D2" s="160"/>
      <c r="E2" s="160"/>
      <c r="F2" s="160"/>
      <c r="G2" s="160"/>
      <c r="H2" s="161"/>
    </row>
    <row r="3" spans="1:8" x14ac:dyDescent="0.25">
      <c r="A3" s="1"/>
      <c r="B3" s="157" t="s">
        <v>9</v>
      </c>
      <c r="C3" s="160"/>
      <c r="D3" s="160"/>
      <c r="E3" s="160"/>
      <c r="F3" s="160"/>
      <c r="G3" s="160"/>
      <c r="H3" s="16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7" t="s">
        <v>49</v>
      </c>
      <c r="C16" s="158"/>
      <c r="D16" s="158"/>
      <c r="E16" s="158"/>
      <c r="F16" s="159"/>
      <c r="G16" s="1" t="e">
        <f>G14*60/G48</f>
        <v>#DIV/0!</v>
      </c>
      <c r="H16" s="1"/>
    </row>
    <row r="17" spans="1:8" x14ac:dyDescent="0.25">
      <c r="A17" s="1"/>
      <c r="B17" s="157" t="s">
        <v>50</v>
      </c>
      <c r="C17" s="158"/>
      <c r="D17" s="158"/>
      <c r="E17" s="158"/>
      <c r="F17" s="159"/>
      <c r="G17" s="1" t="e">
        <f>G14*70/G48</f>
        <v>#DIV/0!</v>
      </c>
      <c r="H17" s="1"/>
    </row>
    <row r="18" spans="1:8" x14ac:dyDescent="0.25">
      <c r="A18" s="1"/>
      <c r="B18" s="157" t="s">
        <v>12</v>
      </c>
      <c r="C18" s="160"/>
      <c r="D18" s="160"/>
      <c r="E18" s="160"/>
      <c r="F18" s="160"/>
      <c r="G18" s="160"/>
      <c r="H18" s="16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7" t="s">
        <v>49</v>
      </c>
      <c r="C31" s="158"/>
      <c r="D31" s="158"/>
      <c r="E31" s="158"/>
      <c r="F31" s="159"/>
      <c r="G31" s="1" t="e">
        <f>G29*60/G48</f>
        <v>#DIV/0!</v>
      </c>
      <c r="H31" s="1"/>
    </row>
    <row r="32" spans="1:8" x14ac:dyDescent="0.25">
      <c r="A32" s="1"/>
      <c r="B32" s="157" t="s">
        <v>50</v>
      </c>
      <c r="C32" s="158"/>
      <c r="D32" s="158"/>
      <c r="E32" s="158"/>
      <c r="F32" s="159"/>
      <c r="G32" s="1" t="e">
        <f>G29*70/G48</f>
        <v>#DIV/0!</v>
      </c>
      <c r="H32" s="1"/>
    </row>
    <row r="33" spans="1:8" x14ac:dyDescent="0.25">
      <c r="A33" s="1"/>
      <c r="B33" s="157" t="s">
        <v>13</v>
      </c>
      <c r="C33" s="160"/>
      <c r="D33" s="160"/>
      <c r="E33" s="160"/>
      <c r="F33" s="160"/>
      <c r="G33" s="160"/>
      <c r="H33" s="16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7" t="s">
        <v>49</v>
      </c>
      <c r="C46" s="158"/>
      <c r="D46" s="158"/>
      <c r="E46" s="158"/>
      <c r="F46" s="159"/>
      <c r="G46" s="1" t="e">
        <f>G44*60/G48</f>
        <v>#DIV/0!</v>
      </c>
      <c r="H46" s="1"/>
    </row>
    <row r="47" spans="1:8" x14ac:dyDescent="0.25">
      <c r="A47" s="1"/>
      <c r="B47" s="157" t="s">
        <v>50</v>
      </c>
      <c r="C47" s="158"/>
      <c r="D47" s="158"/>
      <c r="E47" s="158"/>
      <c r="F47" s="159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7" t="s">
        <v>16</v>
      </c>
      <c r="C52" s="148"/>
      <c r="D52" s="148"/>
      <c r="E52" s="148"/>
      <c r="F52" s="149"/>
      <c r="G52" s="153">
        <f>G48*100/2100</f>
        <v>0</v>
      </c>
      <c r="H52" s="1"/>
    </row>
    <row r="53" spans="1:8" x14ac:dyDescent="0.25">
      <c r="A53" s="1"/>
      <c r="B53" s="150"/>
      <c r="C53" s="151"/>
      <c r="D53" s="151"/>
      <c r="E53" s="151"/>
      <c r="F53" s="152"/>
      <c r="G53" s="154"/>
      <c r="H53" s="1"/>
    </row>
    <row r="54" spans="1:8" ht="15" customHeight="1" x14ac:dyDescent="0.25">
      <c r="A54" s="1"/>
      <c r="B54" s="147" t="s">
        <v>15</v>
      </c>
      <c r="C54" s="148"/>
      <c r="D54" s="148"/>
      <c r="E54" s="148"/>
      <c r="F54" s="149"/>
      <c r="G54" s="153">
        <f>G48*100/2300</f>
        <v>0</v>
      </c>
      <c r="H54" s="1"/>
    </row>
    <row r="55" spans="1:8" x14ac:dyDescent="0.25">
      <c r="A55" s="1"/>
      <c r="B55" s="150"/>
      <c r="C55" s="151"/>
      <c r="D55" s="151"/>
      <c r="E55" s="151"/>
      <c r="F55" s="152"/>
      <c r="G55" s="15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7" t="s">
        <v>29</v>
      </c>
      <c r="C2" s="160"/>
      <c r="D2" s="160"/>
      <c r="E2" s="160"/>
      <c r="F2" s="160"/>
      <c r="G2" s="160"/>
      <c r="H2" s="161"/>
    </row>
    <row r="3" spans="1:8" x14ac:dyDescent="0.25">
      <c r="A3" s="1"/>
      <c r="B3" s="157" t="s">
        <v>9</v>
      </c>
      <c r="C3" s="160"/>
      <c r="D3" s="160"/>
      <c r="E3" s="160"/>
      <c r="F3" s="160"/>
      <c r="G3" s="160"/>
      <c r="H3" s="16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7" t="s">
        <v>49</v>
      </c>
      <c r="C16" s="158"/>
      <c r="D16" s="158"/>
      <c r="E16" s="158"/>
      <c r="F16" s="159"/>
      <c r="G16" s="1" t="e">
        <f>G14*60/G48</f>
        <v>#DIV/0!</v>
      </c>
      <c r="H16" s="1"/>
    </row>
    <row r="17" spans="1:8" x14ac:dyDescent="0.25">
      <c r="A17" s="1"/>
      <c r="B17" s="157" t="s">
        <v>50</v>
      </c>
      <c r="C17" s="158"/>
      <c r="D17" s="158"/>
      <c r="E17" s="158"/>
      <c r="F17" s="159"/>
      <c r="G17" s="1" t="e">
        <f>G14*70/G48</f>
        <v>#DIV/0!</v>
      </c>
      <c r="H17" s="1"/>
    </row>
    <row r="18" spans="1:8" x14ac:dyDescent="0.25">
      <c r="A18" s="1"/>
      <c r="B18" s="157" t="s">
        <v>12</v>
      </c>
      <c r="C18" s="160"/>
      <c r="D18" s="160"/>
      <c r="E18" s="160"/>
      <c r="F18" s="160"/>
      <c r="G18" s="160"/>
      <c r="H18" s="16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7" t="s">
        <v>49</v>
      </c>
      <c r="C31" s="158"/>
      <c r="D31" s="158"/>
      <c r="E31" s="158"/>
      <c r="F31" s="159"/>
      <c r="G31" s="1" t="e">
        <f>G29*60/G48</f>
        <v>#DIV/0!</v>
      </c>
      <c r="H31" s="1"/>
    </row>
    <row r="32" spans="1:8" x14ac:dyDescent="0.25">
      <c r="A32" s="1"/>
      <c r="B32" s="157" t="s">
        <v>50</v>
      </c>
      <c r="C32" s="158"/>
      <c r="D32" s="158"/>
      <c r="E32" s="158"/>
      <c r="F32" s="159"/>
      <c r="G32" s="1" t="e">
        <f>G29*70/G48</f>
        <v>#DIV/0!</v>
      </c>
      <c r="H32" s="1"/>
    </row>
    <row r="33" spans="1:8" x14ac:dyDescent="0.25">
      <c r="A33" s="1"/>
      <c r="B33" s="157" t="s">
        <v>13</v>
      </c>
      <c r="C33" s="160"/>
      <c r="D33" s="160"/>
      <c r="E33" s="160"/>
      <c r="F33" s="160"/>
      <c r="G33" s="160"/>
      <c r="H33" s="16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7" t="s">
        <v>49</v>
      </c>
      <c r="C46" s="158"/>
      <c r="D46" s="158"/>
      <c r="E46" s="158"/>
      <c r="F46" s="159"/>
      <c r="G46" s="1" t="e">
        <f>G44*60/G48</f>
        <v>#DIV/0!</v>
      </c>
      <c r="H46" s="1"/>
    </row>
    <row r="47" spans="1:8" x14ac:dyDescent="0.25">
      <c r="A47" s="1"/>
      <c r="B47" s="157" t="s">
        <v>50</v>
      </c>
      <c r="C47" s="158"/>
      <c r="D47" s="158"/>
      <c r="E47" s="158"/>
      <c r="F47" s="159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7" t="s">
        <v>16</v>
      </c>
      <c r="C52" s="148"/>
      <c r="D52" s="148"/>
      <c r="E52" s="148"/>
      <c r="F52" s="149"/>
      <c r="G52" s="153">
        <f>G48*100/2100</f>
        <v>0</v>
      </c>
      <c r="H52" s="1"/>
    </row>
    <row r="53" spans="1:8" x14ac:dyDescent="0.25">
      <c r="A53" s="1"/>
      <c r="B53" s="150"/>
      <c r="C53" s="151"/>
      <c r="D53" s="151"/>
      <c r="E53" s="151"/>
      <c r="F53" s="152"/>
      <c r="G53" s="154"/>
      <c r="H53" s="1"/>
    </row>
    <row r="54" spans="1:8" ht="15" customHeight="1" x14ac:dyDescent="0.25">
      <c r="A54" s="1"/>
      <c r="B54" s="147" t="s">
        <v>15</v>
      </c>
      <c r="C54" s="148"/>
      <c r="D54" s="148"/>
      <c r="E54" s="148"/>
      <c r="F54" s="149"/>
      <c r="G54" s="153">
        <f>G48*100/2300</f>
        <v>0</v>
      </c>
      <c r="H54" s="1"/>
    </row>
    <row r="55" spans="1:8" x14ac:dyDescent="0.25">
      <c r="A55" s="1"/>
      <c r="B55" s="150"/>
      <c r="C55" s="151"/>
      <c r="D55" s="151"/>
      <c r="E55" s="151"/>
      <c r="F55" s="152"/>
      <c r="G55" s="15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7" workbookViewId="0">
      <selection activeCell="G9" sqref="G9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62" t="s">
        <v>30</v>
      </c>
      <c r="B1" s="163"/>
      <c r="C1" s="163"/>
      <c r="D1" s="163"/>
      <c r="E1" s="163"/>
      <c r="F1" s="163"/>
      <c r="G1" s="163"/>
      <c r="H1" s="164"/>
    </row>
    <row r="2" spans="1:8" x14ac:dyDescent="0.25">
      <c r="A2" s="165"/>
      <c r="B2" s="166"/>
      <c r="C2" s="166"/>
      <c r="D2" s="166"/>
      <c r="E2" s="166"/>
      <c r="F2" s="166"/>
      <c r="G2" s="166"/>
      <c r="H2" s="167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79.05</v>
      </c>
      <c r="E4" s="1">
        <v>47.9</v>
      </c>
      <c r="F4" s="1">
        <v>193.71</v>
      </c>
      <c r="G4" s="40">
        <v>1523.5</v>
      </c>
      <c r="H4" s="1"/>
    </row>
    <row r="5" spans="1:8" x14ac:dyDescent="0.25">
      <c r="A5" s="1"/>
      <c r="B5" s="3" t="s">
        <v>32</v>
      </c>
      <c r="C5" s="1"/>
      <c r="D5" s="1">
        <v>79.319999999999993</v>
      </c>
      <c r="E5" s="1">
        <v>56.11</v>
      </c>
      <c r="F5" s="1">
        <v>191.88</v>
      </c>
      <c r="G5" s="1">
        <v>1572.96</v>
      </c>
      <c r="H5" s="1"/>
    </row>
    <row r="6" spans="1:8" x14ac:dyDescent="0.25">
      <c r="A6" s="1"/>
      <c r="B6" s="3" t="s">
        <v>33</v>
      </c>
      <c r="C6" s="1"/>
      <c r="D6" s="1">
        <v>59.62</v>
      </c>
      <c r="E6" s="1">
        <v>54.3</v>
      </c>
      <c r="F6" s="1">
        <v>227.31</v>
      </c>
      <c r="G6" s="40">
        <v>1649.8</v>
      </c>
      <c r="H6" s="1"/>
    </row>
    <row r="7" spans="1:8" x14ac:dyDescent="0.25">
      <c r="A7" s="1"/>
      <c r="B7" s="3" t="s">
        <v>34</v>
      </c>
      <c r="C7" s="1"/>
      <c r="D7" s="1">
        <v>56.81</v>
      </c>
      <c r="E7" s="1">
        <v>45.96</v>
      </c>
      <c r="F7" s="1">
        <v>232.02</v>
      </c>
      <c r="G7" s="40">
        <v>1526.62</v>
      </c>
      <c r="H7" s="1"/>
    </row>
    <row r="8" spans="1:8" x14ac:dyDescent="0.25">
      <c r="A8" s="1"/>
      <c r="B8" s="3" t="s">
        <v>35</v>
      </c>
      <c r="C8" s="1"/>
      <c r="D8" s="1">
        <v>42.91</v>
      </c>
      <c r="E8" s="1">
        <v>62.78</v>
      </c>
      <c r="F8" s="1">
        <v>196.14</v>
      </c>
      <c r="G8" s="1">
        <v>1526.26</v>
      </c>
      <c r="H8" s="1"/>
    </row>
    <row r="9" spans="1:8" x14ac:dyDescent="0.25">
      <c r="A9" s="1"/>
      <c r="B9" s="3" t="s">
        <v>36</v>
      </c>
      <c r="C9" s="1"/>
      <c r="D9" s="1">
        <v>59.17</v>
      </c>
      <c r="E9" s="1">
        <v>80.19</v>
      </c>
      <c r="F9" s="1">
        <v>252.39</v>
      </c>
      <c r="G9" s="1">
        <v>1809.9</v>
      </c>
      <c r="H9" s="1"/>
    </row>
    <row r="10" spans="1:8" x14ac:dyDescent="0.25">
      <c r="A10" s="1"/>
      <c r="B10" s="3" t="s">
        <v>37</v>
      </c>
      <c r="C10" s="1"/>
      <c r="D10" s="1">
        <v>74.17</v>
      </c>
      <c r="E10" s="1">
        <v>54.07</v>
      </c>
      <c r="F10" s="1">
        <v>224.11</v>
      </c>
      <c r="G10" s="1">
        <v>1656.46</v>
      </c>
      <c r="H10" s="1"/>
    </row>
    <row r="11" spans="1:8" x14ac:dyDescent="0.25">
      <c r="A11" s="1"/>
      <c r="B11" s="3" t="s">
        <v>38</v>
      </c>
      <c r="C11" s="1"/>
      <c r="D11" s="1">
        <v>49.72</v>
      </c>
      <c r="E11" s="1">
        <v>64.569999999999993</v>
      </c>
      <c r="F11" s="1">
        <v>198.82</v>
      </c>
      <c r="G11" s="1">
        <v>1661.26</v>
      </c>
      <c r="H11" s="1"/>
    </row>
    <row r="12" spans="1:8" x14ac:dyDescent="0.25">
      <c r="A12" s="1"/>
      <c r="B12" s="3" t="s">
        <v>39</v>
      </c>
      <c r="C12" s="1"/>
      <c r="D12" s="1">
        <v>83.05</v>
      </c>
      <c r="E12" s="1">
        <v>58.06</v>
      </c>
      <c r="F12" s="1">
        <v>204.76</v>
      </c>
      <c r="G12" s="1">
        <v>1557.06</v>
      </c>
      <c r="H12" s="1"/>
    </row>
    <row r="13" spans="1:8" x14ac:dyDescent="0.25">
      <c r="A13" s="1"/>
      <c r="B13" s="3" t="s">
        <v>40</v>
      </c>
      <c r="C13" s="1"/>
      <c r="D13" s="1">
        <v>48.59</v>
      </c>
      <c r="E13" s="1">
        <v>58.09</v>
      </c>
      <c r="F13" s="1">
        <v>190.52</v>
      </c>
      <c r="G13" s="40">
        <v>1573.8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632.41000000000008</v>
      </c>
      <c r="E19" s="1">
        <f>SUM(E4:E17)</f>
        <v>582.03000000000009</v>
      </c>
      <c r="F19" s="1">
        <f>SUM(F4:F17)</f>
        <v>2111.66</v>
      </c>
      <c r="G19" s="1">
        <f>SUM(G4:G17)</f>
        <v>16057.619999999999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3">
        <f>D19/D24</f>
        <v>63.241000000000007</v>
      </c>
      <c r="E21" s="153">
        <f t="shared" ref="E21:G21" si="0">E19/E24</f>
        <v>58.20300000000001</v>
      </c>
      <c r="F21" s="153">
        <f t="shared" si="0"/>
        <v>211.166</v>
      </c>
      <c r="G21" s="153">
        <f t="shared" si="0"/>
        <v>1605.7619999999999</v>
      </c>
      <c r="H21" s="1"/>
    </row>
    <row r="22" spans="1:8" x14ac:dyDescent="0.25">
      <c r="A22" s="1"/>
      <c r="B22" s="1"/>
      <c r="C22" s="1"/>
      <c r="D22" s="154"/>
      <c r="E22" s="154"/>
      <c r="F22" s="154"/>
      <c r="G22" s="15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0.92033649056782785</v>
      </c>
      <c r="F26" s="1">
        <f>F21/D21</f>
        <v>3.3390680096772658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2529.6400000000003</v>
      </c>
      <c r="E32" s="1">
        <f t="shared" ref="E32:F32" si="1">E19*E30</f>
        <v>5238.2700000000004</v>
      </c>
      <c r="F32" s="1">
        <f t="shared" si="1"/>
        <v>8446.64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16214.55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15.601049674520727</v>
      </c>
      <c r="E36" s="1">
        <f>E32*100/D34</f>
        <v>32.305984439901202</v>
      </c>
      <c r="F36" s="1">
        <f>F32*100/D34</f>
        <v>52.092965885578081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F13" sqref="F13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62" t="s">
        <v>46</v>
      </c>
      <c r="B1" s="163"/>
      <c r="C1" s="163"/>
      <c r="D1" s="163"/>
      <c r="E1" s="163"/>
      <c r="F1" s="163"/>
      <c r="G1" s="163"/>
      <c r="H1" s="164"/>
    </row>
    <row r="2" spans="1:8" x14ac:dyDescent="0.25">
      <c r="A2" s="165"/>
      <c r="B2" s="166"/>
      <c r="C2" s="166"/>
      <c r="D2" s="166"/>
      <c r="E2" s="166"/>
      <c r="F2" s="166"/>
      <c r="G2" s="166"/>
      <c r="H2" s="167"/>
    </row>
    <row r="3" spans="1:8" ht="30" x14ac:dyDescent="0.25">
      <c r="A3" s="1"/>
      <c r="B3" s="157"/>
      <c r="C3" s="161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21.08</v>
      </c>
      <c r="E4" s="1">
        <v>29.05</v>
      </c>
      <c r="F4" s="1">
        <v>14.86</v>
      </c>
      <c r="G4" s="1"/>
      <c r="H4" s="1"/>
    </row>
    <row r="5" spans="1:8" x14ac:dyDescent="0.25">
      <c r="A5" s="1"/>
      <c r="B5" s="3" t="s">
        <v>32</v>
      </c>
      <c r="C5" s="1"/>
      <c r="D5" s="1">
        <v>19.05</v>
      </c>
      <c r="E5" s="1">
        <v>33.31</v>
      </c>
      <c r="F5" s="1">
        <v>15.17</v>
      </c>
      <c r="G5" s="1"/>
      <c r="H5" s="1"/>
    </row>
    <row r="6" spans="1:8" x14ac:dyDescent="0.25">
      <c r="A6" s="1"/>
      <c r="B6" s="3" t="s">
        <v>33</v>
      </c>
      <c r="C6" s="1"/>
      <c r="D6" s="1">
        <v>22.69</v>
      </c>
      <c r="E6" s="1">
        <v>30.05</v>
      </c>
      <c r="F6" s="1">
        <v>16.260000000000002</v>
      </c>
      <c r="G6" s="1"/>
      <c r="H6" s="1"/>
    </row>
    <row r="7" spans="1:8" x14ac:dyDescent="0.25">
      <c r="A7" s="1"/>
      <c r="B7" s="3" t="s">
        <v>34</v>
      </c>
      <c r="C7" s="1"/>
      <c r="D7" s="1">
        <v>18.91</v>
      </c>
      <c r="E7" s="1">
        <v>29.11</v>
      </c>
      <c r="F7" s="1">
        <v>16.97</v>
      </c>
      <c r="G7" s="1"/>
      <c r="H7" s="1"/>
    </row>
    <row r="8" spans="1:8" x14ac:dyDescent="0.25">
      <c r="A8" s="1"/>
      <c r="B8" s="3" t="s">
        <v>35</v>
      </c>
      <c r="C8" s="1"/>
      <c r="D8" s="1">
        <v>22.75</v>
      </c>
      <c r="E8" s="1">
        <v>31.56</v>
      </c>
      <c r="F8" s="1">
        <v>14.88</v>
      </c>
      <c r="G8" s="1"/>
      <c r="H8" s="1"/>
    </row>
    <row r="9" spans="1:8" x14ac:dyDescent="0.25">
      <c r="A9" s="1"/>
      <c r="B9" s="3" t="s">
        <v>36</v>
      </c>
      <c r="C9" s="1"/>
      <c r="D9" s="1">
        <v>19.68</v>
      </c>
      <c r="E9" s="1">
        <v>31.86</v>
      </c>
      <c r="F9" s="1">
        <v>13.44</v>
      </c>
      <c r="G9" s="1"/>
      <c r="H9" s="1"/>
    </row>
    <row r="10" spans="1:8" x14ac:dyDescent="0.25">
      <c r="A10" s="1"/>
      <c r="B10" s="3" t="s">
        <v>37</v>
      </c>
      <c r="C10" s="1"/>
      <c r="D10" s="1">
        <v>21.9</v>
      </c>
      <c r="E10" s="1">
        <v>29.08</v>
      </c>
      <c r="F10" s="1">
        <v>17.88</v>
      </c>
      <c r="G10" s="1"/>
      <c r="H10" s="1"/>
    </row>
    <row r="11" spans="1:8" x14ac:dyDescent="0.25">
      <c r="A11" s="1"/>
      <c r="B11" s="3" t="s">
        <v>38</v>
      </c>
      <c r="C11" s="1"/>
      <c r="D11" s="1">
        <v>17.71</v>
      </c>
      <c r="E11" s="1">
        <v>30.03</v>
      </c>
      <c r="F11" s="1">
        <v>17.25</v>
      </c>
      <c r="G11" s="1"/>
      <c r="H11" s="1"/>
    </row>
    <row r="12" spans="1:8" x14ac:dyDescent="0.25">
      <c r="A12" s="1"/>
      <c r="B12" s="3" t="s">
        <v>39</v>
      </c>
      <c r="C12" s="1"/>
      <c r="D12" s="1">
        <v>21.11</v>
      </c>
      <c r="E12" s="1">
        <v>29.61</v>
      </c>
      <c r="F12" s="1">
        <v>18.22</v>
      </c>
      <c r="G12" s="1"/>
      <c r="H12" s="1"/>
    </row>
    <row r="13" spans="1:8" x14ac:dyDescent="0.25">
      <c r="A13" s="1"/>
      <c r="B13" s="3" t="s">
        <v>40</v>
      </c>
      <c r="C13" s="1"/>
      <c r="D13" s="1">
        <v>18.12</v>
      </c>
      <c r="E13" s="1">
        <v>29.14</v>
      </c>
      <c r="F13" s="1">
        <v>17.73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8"/>
      <c r="C18" s="16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203</v>
      </c>
      <c r="E19" s="1">
        <f>SUM(E4:E17)</f>
        <v>302.79999999999995</v>
      </c>
      <c r="F19" s="1">
        <f>SUM(F4:F17)</f>
        <v>162.66</v>
      </c>
      <c r="G19" s="1"/>
      <c r="H19" s="1"/>
    </row>
    <row r="20" spans="1:8" x14ac:dyDescent="0.25">
      <c r="A20" s="1"/>
      <c r="B20" s="168"/>
      <c r="C20" s="16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3">
        <f>D19/D24</f>
        <v>20.3</v>
      </c>
      <c r="E21" s="153">
        <f t="shared" ref="E21:F21" si="0">E19/E24</f>
        <v>30.279999999999994</v>
      </c>
      <c r="F21" s="153">
        <f t="shared" si="0"/>
        <v>16.265999999999998</v>
      </c>
      <c r="G21" s="153"/>
      <c r="H21" s="1"/>
    </row>
    <row r="22" spans="1:8" x14ac:dyDescent="0.25">
      <c r="A22" s="1"/>
      <c r="B22" s="1"/>
      <c r="C22" s="1"/>
      <c r="D22" s="154"/>
      <c r="E22" s="154"/>
      <c r="F22" s="154"/>
      <c r="G22" s="15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8"/>
      <c r="C25" s="161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workbookViewId="0">
      <selection activeCell="A14" sqref="A14:XFD14"/>
    </sheetView>
  </sheetViews>
  <sheetFormatPr defaultRowHeight="15" x14ac:dyDescent="0.25"/>
  <cols>
    <col min="1" max="1" width="4.28515625" customWidth="1"/>
    <col min="2" max="2" width="39.1406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79" t="s">
        <v>17</v>
      </c>
      <c r="C2" s="80"/>
      <c r="D2" s="80"/>
      <c r="E2" s="80"/>
      <c r="F2" s="80"/>
      <c r="G2" s="80"/>
    </row>
    <row r="3" spans="1:7" ht="15.75" thickBot="1" x14ac:dyDescent="0.3">
      <c r="A3" s="1"/>
      <c r="B3" s="79" t="s">
        <v>9</v>
      </c>
      <c r="C3" s="80"/>
      <c r="D3" s="80"/>
      <c r="E3" s="80"/>
      <c r="F3" s="80"/>
      <c r="G3" s="80"/>
    </row>
    <row r="4" spans="1:7" ht="19.5" customHeight="1" thickBot="1" x14ac:dyDescent="0.3">
      <c r="A4" s="1"/>
      <c r="B4" s="66" t="s">
        <v>97</v>
      </c>
      <c r="C4" s="86" t="s">
        <v>61</v>
      </c>
      <c r="D4" s="91">
        <v>14</v>
      </c>
      <c r="E4" s="91">
        <v>7.4</v>
      </c>
      <c r="F4" s="91">
        <v>16.899999999999999</v>
      </c>
      <c r="G4" s="91">
        <v>186</v>
      </c>
    </row>
    <row r="5" spans="1:7" ht="14.25" customHeight="1" thickBot="1" x14ac:dyDescent="0.3">
      <c r="A5" s="1"/>
      <c r="B5" s="65" t="s">
        <v>98</v>
      </c>
      <c r="C5" s="83">
        <v>200</v>
      </c>
      <c r="D5" s="91">
        <v>0.46</v>
      </c>
      <c r="E5" s="93">
        <v>0.1</v>
      </c>
      <c r="F5" s="91">
        <v>22.9</v>
      </c>
      <c r="G5" s="93">
        <v>93.32</v>
      </c>
    </row>
    <row r="6" spans="1:7" ht="15.75" customHeight="1" x14ac:dyDescent="0.25">
      <c r="A6" s="1"/>
      <c r="B6" s="68" t="s">
        <v>146</v>
      </c>
      <c r="C6" s="97">
        <v>50</v>
      </c>
      <c r="D6" s="98">
        <v>3.2</v>
      </c>
      <c r="E6" s="98">
        <v>0.6</v>
      </c>
      <c r="F6" s="98">
        <v>22</v>
      </c>
      <c r="G6" s="98">
        <v>104</v>
      </c>
    </row>
    <row r="7" spans="1:7" x14ac:dyDescent="0.25">
      <c r="A7" s="1"/>
      <c r="B7" s="89" t="s">
        <v>10</v>
      </c>
      <c r="C7" s="90"/>
      <c r="D7" s="90">
        <f>SUM(D4:D6)</f>
        <v>17.66</v>
      </c>
      <c r="E7" s="90">
        <f>SUM(E4:E6)</f>
        <v>8.1</v>
      </c>
      <c r="F7" s="90">
        <f>SUM(F4:F6)</f>
        <v>61.8</v>
      </c>
      <c r="G7" s="90">
        <f>SUM(G4:G6)</f>
        <v>383.32</v>
      </c>
    </row>
    <row r="8" spans="1:7" x14ac:dyDescent="0.25">
      <c r="A8" s="1"/>
      <c r="B8" s="77" t="s">
        <v>11</v>
      </c>
      <c r="C8" s="78"/>
      <c r="D8" s="78">
        <v>1</v>
      </c>
      <c r="E8" s="78">
        <f>E7/D7</f>
        <v>0.45866364665911663</v>
      </c>
      <c r="F8" s="78">
        <f>F7/D7</f>
        <v>3.4994337485843712</v>
      </c>
      <c r="G8" s="78"/>
    </row>
    <row r="9" spans="1:7" x14ac:dyDescent="0.25">
      <c r="A9" s="1"/>
      <c r="B9" s="144" t="s">
        <v>68</v>
      </c>
      <c r="C9" s="155"/>
      <c r="D9" s="155"/>
      <c r="E9" s="155"/>
      <c r="F9" s="156"/>
      <c r="G9" s="78">
        <f>G7*65/G31</f>
        <v>17.069006857526492</v>
      </c>
    </row>
    <row r="10" spans="1:7" x14ac:dyDescent="0.25">
      <c r="A10" s="1"/>
      <c r="B10" s="144" t="s">
        <v>67</v>
      </c>
      <c r="C10" s="155"/>
      <c r="D10" s="155"/>
      <c r="E10" s="155"/>
      <c r="F10" s="156"/>
      <c r="G10" s="78">
        <f>G7*75/G31</f>
        <v>19.695007912530571</v>
      </c>
    </row>
    <row r="11" spans="1:7" ht="15.75" thickBot="1" x14ac:dyDescent="0.3">
      <c r="A11" s="1"/>
      <c r="B11" s="79" t="s">
        <v>12</v>
      </c>
      <c r="C11" s="80"/>
      <c r="D11" s="80"/>
      <c r="E11" s="80"/>
      <c r="F11" s="80"/>
      <c r="G11" s="80"/>
    </row>
    <row r="12" spans="1:7" ht="32.25" thickBot="1" x14ac:dyDescent="0.3">
      <c r="A12" s="1"/>
      <c r="B12" s="63" t="s">
        <v>134</v>
      </c>
      <c r="C12" s="86">
        <v>50</v>
      </c>
      <c r="D12" s="91">
        <v>1.75</v>
      </c>
      <c r="E12" s="91">
        <v>4.3</v>
      </c>
      <c r="F12" s="91">
        <v>1.95</v>
      </c>
      <c r="G12" s="93">
        <v>64</v>
      </c>
    </row>
    <row r="13" spans="1:7" ht="32.25" thickBot="1" x14ac:dyDescent="0.3">
      <c r="A13" s="1"/>
      <c r="B13" s="63" t="s">
        <v>156</v>
      </c>
      <c r="C13" s="99" t="s">
        <v>157</v>
      </c>
      <c r="D13" s="91">
        <v>14.27</v>
      </c>
      <c r="E13" s="91">
        <v>5.82</v>
      </c>
      <c r="F13" s="91">
        <v>20.45</v>
      </c>
      <c r="G13" s="91">
        <v>191.4</v>
      </c>
    </row>
    <row r="14" spans="1:7" ht="16.5" thickBot="1" x14ac:dyDescent="0.3">
      <c r="A14" s="1"/>
      <c r="B14" s="63" t="s">
        <v>69</v>
      </c>
      <c r="C14" s="130">
        <v>150</v>
      </c>
      <c r="D14" s="85">
        <v>3.15</v>
      </c>
      <c r="E14" s="85">
        <v>4.95</v>
      </c>
      <c r="F14" s="85">
        <v>20.100000000000001</v>
      </c>
      <c r="G14" s="85">
        <v>138</v>
      </c>
    </row>
    <row r="15" spans="1:7" ht="16.5" thickBot="1" x14ac:dyDescent="0.3">
      <c r="A15" s="1"/>
      <c r="B15" s="63" t="s">
        <v>129</v>
      </c>
      <c r="C15" s="86">
        <v>60</v>
      </c>
      <c r="D15" s="101">
        <v>12.06</v>
      </c>
      <c r="E15" s="101">
        <v>8.4</v>
      </c>
      <c r="F15" s="101">
        <v>22.8</v>
      </c>
      <c r="G15" s="101">
        <v>124.2</v>
      </c>
    </row>
    <row r="16" spans="1:7" ht="32.25" thickBot="1" x14ac:dyDescent="0.3">
      <c r="A16" s="1"/>
      <c r="B16" s="65" t="s">
        <v>121</v>
      </c>
      <c r="C16" s="102">
        <v>200</v>
      </c>
      <c r="D16" s="91">
        <v>0.6</v>
      </c>
      <c r="E16" s="91"/>
      <c r="F16" s="91">
        <v>16.399999999999999</v>
      </c>
      <c r="G16" s="91">
        <v>68</v>
      </c>
    </row>
    <row r="17" spans="1:7" ht="16.5" thickBot="1" x14ac:dyDescent="0.3">
      <c r="A17" s="1"/>
      <c r="B17" s="67" t="s">
        <v>63</v>
      </c>
      <c r="C17" s="102">
        <v>30</v>
      </c>
      <c r="D17" s="91">
        <v>1.98</v>
      </c>
      <c r="E17" s="91">
        <v>0.36</v>
      </c>
      <c r="F17" s="91">
        <v>10.26</v>
      </c>
      <c r="G17" s="91">
        <v>54.3</v>
      </c>
    </row>
    <row r="18" spans="1:7" ht="16.5" thickBot="1" x14ac:dyDescent="0.3">
      <c r="A18" s="1"/>
      <c r="B18" s="67" t="s">
        <v>72</v>
      </c>
      <c r="C18" s="83">
        <v>30</v>
      </c>
      <c r="D18" s="88">
        <v>2.2799999999999998</v>
      </c>
      <c r="E18" s="88">
        <v>0.27</v>
      </c>
      <c r="F18" s="88">
        <v>14.01</v>
      </c>
      <c r="G18" s="88">
        <v>69.3</v>
      </c>
    </row>
    <row r="19" spans="1:7" x14ac:dyDescent="0.25">
      <c r="A19" s="1"/>
      <c r="B19" s="89" t="s">
        <v>10</v>
      </c>
      <c r="C19" s="90"/>
      <c r="D19" s="90">
        <f>SUM(D12:D18)</f>
        <v>36.089999999999996</v>
      </c>
      <c r="E19" s="90">
        <f>SUM(E12:E18)</f>
        <v>24.099999999999998</v>
      </c>
      <c r="F19" s="90">
        <f>SUM(F12:F18)</f>
        <v>105.97</v>
      </c>
      <c r="G19" s="90">
        <f>SUM(G12:G18)</f>
        <v>709.19999999999993</v>
      </c>
    </row>
    <row r="20" spans="1:7" x14ac:dyDescent="0.25">
      <c r="A20" s="1"/>
      <c r="B20" s="77" t="s">
        <v>11</v>
      </c>
      <c r="C20" s="78"/>
      <c r="D20" s="78">
        <v>1</v>
      </c>
      <c r="E20" s="78">
        <f>E19/D19</f>
        <v>0.66777500692712666</v>
      </c>
      <c r="F20" s="78">
        <f>F19/D19</f>
        <v>2.9362704350235527</v>
      </c>
      <c r="G20" s="78"/>
    </row>
    <row r="21" spans="1:7" x14ac:dyDescent="0.25">
      <c r="A21" s="1"/>
      <c r="B21" s="144" t="s">
        <v>66</v>
      </c>
      <c r="C21" s="155"/>
      <c r="D21" s="155"/>
      <c r="E21" s="155"/>
      <c r="F21" s="156"/>
      <c r="G21" s="78">
        <f>G19*65/G31</f>
        <v>31.580245391207836</v>
      </c>
    </row>
    <row r="22" spans="1:7" x14ac:dyDescent="0.25">
      <c r="A22" s="1"/>
      <c r="B22" s="144" t="s">
        <v>67</v>
      </c>
      <c r="C22" s="155"/>
      <c r="D22" s="155"/>
      <c r="E22" s="155"/>
      <c r="F22" s="156"/>
      <c r="G22" s="78">
        <f>G19*75/G31</f>
        <v>36.438744682162891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95" t="s">
        <v>99</v>
      </c>
      <c r="C24" s="42">
        <v>105</v>
      </c>
      <c r="D24" s="58">
        <v>10.62</v>
      </c>
      <c r="E24" s="58">
        <v>12.93</v>
      </c>
      <c r="F24" s="58">
        <v>20.12</v>
      </c>
      <c r="G24" s="58">
        <v>220.19</v>
      </c>
    </row>
    <row r="25" spans="1:7" ht="16.5" thickBot="1" x14ac:dyDescent="0.3">
      <c r="A25" s="1"/>
      <c r="B25" s="96" t="s">
        <v>122</v>
      </c>
      <c r="C25" s="49">
        <v>200</v>
      </c>
      <c r="D25" s="18">
        <v>0.2</v>
      </c>
      <c r="E25" s="18"/>
      <c r="F25" s="18">
        <v>14</v>
      </c>
      <c r="G25" s="18">
        <v>58</v>
      </c>
    </row>
    <row r="26" spans="1:7" ht="15.75" x14ac:dyDescent="0.25">
      <c r="A26" s="1"/>
      <c r="B26" s="48" t="s">
        <v>127</v>
      </c>
      <c r="C26" s="49">
        <v>100</v>
      </c>
      <c r="D26" s="27">
        <v>1.5</v>
      </c>
      <c r="E26" s="27">
        <v>0.1</v>
      </c>
      <c r="F26" s="27">
        <v>21</v>
      </c>
      <c r="G26" s="27">
        <v>89</v>
      </c>
    </row>
    <row r="27" spans="1:7" x14ac:dyDescent="0.25">
      <c r="A27" s="1"/>
      <c r="B27" s="3" t="s">
        <v>10</v>
      </c>
      <c r="C27" s="1"/>
      <c r="D27" s="1">
        <f>SUM(D24:D26)</f>
        <v>12.319999999999999</v>
      </c>
      <c r="E27" s="1">
        <f>SUM(E24:E26)</f>
        <v>13.03</v>
      </c>
      <c r="F27" s="1">
        <f>SUM(F24:F26)</f>
        <v>55.120000000000005</v>
      </c>
      <c r="G27" s="1">
        <f>SUM(G24:G26)</f>
        <v>367.19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1.0576298701298703</v>
      </c>
      <c r="F28" s="1">
        <f>F27/D27</f>
        <v>4.4740259740259747</v>
      </c>
      <c r="G28" s="1"/>
    </row>
    <row r="29" spans="1:7" x14ac:dyDescent="0.25">
      <c r="A29" s="1"/>
      <c r="B29" s="157" t="s">
        <v>66</v>
      </c>
      <c r="C29" s="158"/>
      <c r="D29" s="158"/>
      <c r="E29" s="158"/>
      <c r="F29" s="159"/>
      <c r="G29" s="1">
        <f>G27*65/G31</f>
        <v>16.350747751265661</v>
      </c>
    </row>
    <row r="30" spans="1:7" x14ac:dyDescent="0.25">
      <c r="A30" s="1"/>
      <c r="B30" s="157" t="s">
        <v>67</v>
      </c>
      <c r="C30" s="158"/>
      <c r="D30" s="158"/>
      <c r="E30" s="158"/>
      <c r="F30" s="159"/>
      <c r="G30" s="1">
        <f>G27*75/G31</f>
        <v>18.866247405306535</v>
      </c>
    </row>
    <row r="31" spans="1:7" x14ac:dyDescent="0.25">
      <c r="A31" s="1"/>
      <c r="B31" s="3" t="s">
        <v>14</v>
      </c>
      <c r="C31" s="1"/>
      <c r="D31" s="1">
        <f>D7+D19+D27</f>
        <v>66.069999999999993</v>
      </c>
      <c r="E31" s="1">
        <f>E7+E19+E27</f>
        <v>45.23</v>
      </c>
      <c r="F31" s="1">
        <f>F7+F19+F27</f>
        <v>222.89</v>
      </c>
      <c r="G31" s="1">
        <f>G7+G19+G27</f>
        <v>1459.71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0.68457696382624489</v>
      </c>
      <c r="F33" s="1">
        <f>F31/D31</f>
        <v>3.373543211745119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7" t="s">
        <v>16</v>
      </c>
      <c r="C35" s="148"/>
      <c r="D35" s="148"/>
      <c r="E35" s="148"/>
      <c r="F35" s="149"/>
      <c r="G35" s="153">
        <f>G31*100/2100</f>
        <v>69.510000000000005</v>
      </c>
    </row>
    <row r="36" spans="1:7" x14ac:dyDescent="0.25">
      <c r="A36" s="1"/>
      <c r="B36" s="150"/>
      <c r="C36" s="151"/>
      <c r="D36" s="151"/>
      <c r="E36" s="151"/>
      <c r="F36" s="152"/>
      <c r="G36" s="154"/>
    </row>
    <row r="37" spans="1:7" x14ac:dyDescent="0.25">
      <c r="A37" s="1"/>
      <c r="B37" s="147" t="s">
        <v>15</v>
      </c>
      <c r="C37" s="148"/>
      <c r="D37" s="148"/>
      <c r="E37" s="148"/>
      <c r="F37" s="149"/>
      <c r="G37" s="153">
        <f>G31*100/2300</f>
        <v>63.465652173913043</v>
      </c>
    </row>
    <row r="38" spans="1:7" x14ac:dyDescent="0.25">
      <c r="A38" s="1"/>
      <c r="B38" s="150"/>
      <c r="C38" s="151"/>
      <c r="D38" s="151"/>
      <c r="E38" s="151"/>
      <c r="F38" s="152"/>
      <c r="G38" s="154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x14ac:dyDescent="0.25">
      <c r="A44" s="1"/>
      <c r="B44" s="3" t="s">
        <v>53</v>
      </c>
      <c r="C44" s="1"/>
      <c r="D44" s="1">
        <f>D31*D42</f>
        <v>264.27999999999997</v>
      </c>
      <c r="E44" s="1">
        <f t="shared" ref="E44:F44" si="0">E31*E42</f>
        <v>407.07</v>
      </c>
      <c r="F44" s="1">
        <f t="shared" si="0"/>
        <v>891.56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x14ac:dyDescent="0.25">
      <c r="A46" s="1"/>
      <c r="B46" s="3" t="s">
        <v>54</v>
      </c>
      <c r="C46" s="1"/>
      <c r="D46" s="1">
        <f>D44+E44+F44</f>
        <v>1562.9099999999999</v>
      </c>
      <c r="E46" s="1"/>
      <c r="F46" s="1"/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x14ac:dyDescent="0.25">
      <c r="A48" s="1"/>
      <c r="B48" s="4" t="s">
        <v>55</v>
      </c>
      <c r="C48" s="1"/>
      <c r="D48" s="1">
        <f>D44*100/D46</f>
        <v>16.909482951673478</v>
      </c>
      <c r="E48" s="1">
        <f>E44*100/D46</f>
        <v>26.045645622588633</v>
      </c>
      <c r="F48" s="1">
        <f>F44*100/D46</f>
        <v>57.044871425737888</v>
      </c>
      <c r="G48" s="1"/>
    </row>
    <row r="49" spans="1:7" x14ac:dyDescent="0.25">
      <c r="A49" s="1"/>
      <c r="B49" s="3"/>
      <c r="C49" s="1"/>
      <c r="D49" s="1"/>
      <c r="E49" s="1"/>
      <c r="F49" s="1"/>
      <c r="G49" s="1"/>
    </row>
    <row r="50" spans="1:7" ht="15" customHeight="1" x14ac:dyDescent="0.25">
      <c r="A50" s="1"/>
      <c r="B50" s="4" t="s">
        <v>56</v>
      </c>
      <c r="C50" s="1"/>
      <c r="D50" s="3" t="s">
        <v>57</v>
      </c>
      <c r="E50" s="3" t="s">
        <v>58</v>
      </c>
      <c r="F50" s="3" t="s">
        <v>59</v>
      </c>
      <c r="G50" s="1"/>
    </row>
    <row r="52" spans="1:7" ht="15" customHeight="1" x14ac:dyDescent="0.25"/>
  </sheetData>
  <mergeCells count="10">
    <mergeCell ref="B9:F9"/>
    <mergeCell ref="B10:F10"/>
    <mergeCell ref="B21:F21"/>
    <mergeCell ref="B22:F22"/>
    <mergeCell ref="B29:F29"/>
    <mergeCell ref="B30:F30"/>
    <mergeCell ref="B35:F36"/>
    <mergeCell ref="G35:G36"/>
    <mergeCell ref="B37:F38"/>
    <mergeCell ref="G37:G38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workbookViewId="0">
      <selection activeCell="B15" sqref="B15:G15"/>
    </sheetView>
  </sheetViews>
  <sheetFormatPr defaultRowHeight="15" x14ac:dyDescent="0.25"/>
  <cols>
    <col min="1" max="1" width="4.7109375" customWidth="1"/>
    <col min="2" max="2" width="41.570312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79" t="s">
        <v>18</v>
      </c>
      <c r="C2" s="80"/>
      <c r="D2" s="80"/>
      <c r="E2" s="80"/>
      <c r="F2" s="80"/>
      <c r="G2" s="80"/>
    </row>
    <row r="3" spans="1:7" x14ac:dyDescent="0.25">
      <c r="A3" s="1"/>
      <c r="B3" s="79" t="s">
        <v>9</v>
      </c>
      <c r="C3" s="80"/>
      <c r="D3" s="80"/>
      <c r="E3" s="80"/>
      <c r="F3" s="80"/>
      <c r="G3" s="80"/>
    </row>
    <row r="4" spans="1:7" ht="15.75" x14ac:dyDescent="0.25">
      <c r="A4" s="1"/>
      <c r="B4" s="64" t="s">
        <v>100</v>
      </c>
      <c r="C4" s="86">
        <v>50</v>
      </c>
      <c r="D4" s="103">
        <v>9.75</v>
      </c>
      <c r="E4" s="103">
        <v>3.95</v>
      </c>
      <c r="F4" s="103">
        <v>1.73</v>
      </c>
      <c r="G4" s="103">
        <v>82.3</v>
      </c>
    </row>
    <row r="5" spans="1:7" ht="21.75" customHeight="1" thickBot="1" x14ac:dyDescent="0.3">
      <c r="A5" s="1"/>
      <c r="B5" s="64" t="s">
        <v>101</v>
      </c>
      <c r="C5" s="86">
        <v>150</v>
      </c>
      <c r="D5" s="85">
        <v>3.45</v>
      </c>
      <c r="E5" s="85">
        <v>4.2</v>
      </c>
      <c r="F5" s="84">
        <v>36.299999999999997</v>
      </c>
      <c r="G5" s="84">
        <v>196.5</v>
      </c>
    </row>
    <row r="6" spans="1:7" ht="16.5" thickBot="1" x14ac:dyDescent="0.3">
      <c r="A6" s="1"/>
      <c r="B6" s="65" t="s">
        <v>81</v>
      </c>
      <c r="C6" s="86">
        <v>200</v>
      </c>
      <c r="D6" s="91">
        <v>3.6</v>
      </c>
      <c r="E6" s="91">
        <v>2.8</v>
      </c>
      <c r="F6" s="93">
        <v>17.600000000000001</v>
      </c>
      <c r="G6" s="93">
        <v>110</v>
      </c>
    </row>
    <row r="7" spans="1:7" ht="21.75" customHeight="1" thickBot="1" x14ac:dyDescent="0.3">
      <c r="A7" s="1"/>
      <c r="B7" s="69" t="s">
        <v>63</v>
      </c>
      <c r="C7" s="86">
        <v>30</v>
      </c>
      <c r="D7" s="91">
        <v>1.98</v>
      </c>
      <c r="E7" s="91">
        <v>0.36</v>
      </c>
      <c r="F7" s="91">
        <v>10.26</v>
      </c>
      <c r="G7" s="91">
        <v>54.3</v>
      </c>
    </row>
    <row r="8" spans="1:7" ht="16.5" thickBot="1" x14ac:dyDescent="0.3">
      <c r="A8" s="1"/>
      <c r="B8" s="65" t="s">
        <v>76</v>
      </c>
      <c r="C8" s="94">
        <v>40</v>
      </c>
      <c r="D8" s="88">
        <v>5.72</v>
      </c>
      <c r="E8" s="88">
        <v>7.92</v>
      </c>
      <c r="F8" s="88">
        <v>9.7200000000000006</v>
      </c>
      <c r="G8" s="88">
        <v>132.80000000000001</v>
      </c>
    </row>
    <row r="9" spans="1:7" ht="15.75" x14ac:dyDescent="0.25">
      <c r="A9" s="1"/>
      <c r="B9" s="67" t="s">
        <v>10</v>
      </c>
      <c r="C9" s="104"/>
      <c r="D9" s="90">
        <f>SUM(D4:D8)</f>
        <v>24.5</v>
      </c>
      <c r="E9" s="90">
        <f>SUM(E4:E8)</f>
        <v>19.229999999999997</v>
      </c>
      <c r="F9" s="90">
        <f>SUM(F4:F8)</f>
        <v>75.61</v>
      </c>
      <c r="G9" s="105">
        <f>SUM(G4:G8)</f>
        <v>575.90000000000009</v>
      </c>
    </row>
    <row r="10" spans="1:7" x14ac:dyDescent="0.25">
      <c r="A10" s="1"/>
      <c r="B10" s="77" t="s">
        <v>11</v>
      </c>
      <c r="C10" s="78"/>
      <c r="D10" s="78">
        <v>1</v>
      </c>
      <c r="E10" s="78">
        <f>E9/D9</f>
        <v>0.78489795918367333</v>
      </c>
      <c r="F10" s="78">
        <f>F9/D9</f>
        <v>3.0861224489795918</v>
      </c>
      <c r="G10" s="78"/>
    </row>
    <row r="11" spans="1:7" x14ac:dyDescent="0.25">
      <c r="A11" s="1"/>
      <c r="B11" s="144" t="s">
        <v>66</v>
      </c>
      <c r="C11" s="155"/>
      <c r="D11" s="155"/>
      <c r="E11" s="155"/>
      <c r="F11" s="156"/>
      <c r="G11" s="78">
        <f>G9*65/G32</f>
        <v>21.807023267194076</v>
      </c>
    </row>
    <row r="12" spans="1:7" x14ac:dyDescent="0.25">
      <c r="A12" s="1"/>
      <c r="B12" s="144" t="s">
        <v>67</v>
      </c>
      <c r="C12" s="155"/>
      <c r="D12" s="155"/>
      <c r="E12" s="155"/>
      <c r="F12" s="156"/>
      <c r="G12" s="78">
        <f>G9*75/G32</f>
        <v>25.161949923685469</v>
      </c>
    </row>
    <row r="13" spans="1:7" ht="15.75" thickBot="1" x14ac:dyDescent="0.3">
      <c r="A13" s="1"/>
      <c r="B13" s="79" t="s">
        <v>12</v>
      </c>
      <c r="C13" s="80"/>
      <c r="D13" s="80"/>
      <c r="E13" s="80"/>
      <c r="F13" s="80"/>
      <c r="G13" s="80"/>
    </row>
    <row r="14" spans="1:7" ht="32.25" thickBot="1" x14ac:dyDescent="0.3">
      <c r="A14" s="1"/>
      <c r="B14" s="63" t="s">
        <v>158</v>
      </c>
      <c r="C14" s="86" t="s">
        <v>64</v>
      </c>
      <c r="D14" s="91">
        <v>1.88</v>
      </c>
      <c r="E14" s="91">
        <v>5</v>
      </c>
      <c r="F14" s="91">
        <v>14.92</v>
      </c>
      <c r="G14" s="91">
        <v>110.3</v>
      </c>
    </row>
    <row r="15" spans="1:7" ht="32.25" thickBot="1" x14ac:dyDescent="0.3">
      <c r="A15" s="1"/>
      <c r="B15" s="63" t="s">
        <v>159</v>
      </c>
      <c r="C15" s="102" t="s">
        <v>160</v>
      </c>
      <c r="D15" s="91">
        <v>12.25</v>
      </c>
      <c r="E15" s="91">
        <v>18.399999999999999</v>
      </c>
      <c r="F15" s="91">
        <v>18.88</v>
      </c>
      <c r="G15" s="91">
        <v>293.12</v>
      </c>
    </row>
    <row r="16" spans="1:7" ht="16.5" thickBot="1" x14ac:dyDescent="0.3">
      <c r="A16" s="1"/>
      <c r="B16" s="106" t="s">
        <v>92</v>
      </c>
      <c r="C16" s="86">
        <v>200</v>
      </c>
      <c r="D16" s="88">
        <v>0.16</v>
      </c>
      <c r="E16" s="88">
        <v>0.14000000000000001</v>
      </c>
      <c r="F16" s="88">
        <v>17.18</v>
      </c>
      <c r="G16" s="88">
        <v>67.36</v>
      </c>
    </row>
    <row r="17" spans="1:7" ht="16.5" thickBot="1" x14ac:dyDescent="0.3">
      <c r="A17" s="1"/>
      <c r="B17" s="63" t="s">
        <v>63</v>
      </c>
      <c r="C17" s="107">
        <v>30</v>
      </c>
      <c r="D17" s="88">
        <v>1.98</v>
      </c>
      <c r="E17" s="88">
        <v>0.36</v>
      </c>
      <c r="F17" s="88">
        <v>10.26</v>
      </c>
      <c r="G17" s="88">
        <v>54.3</v>
      </c>
    </row>
    <row r="18" spans="1:7" ht="16.5" thickBot="1" x14ac:dyDescent="0.3">
      <c r="A18" s="1"/>
      <c r="B18" s="65" t="s">
        <v>72</v>
      </c>
      <c r="C18" s="94">
        <v>30</v>
      </c>
      <c r="D18" s="91">
        <v>2.2799999999999998</v>
      </c>
      <c r="E18" s="91">
        <v>0.27</v>
      </c>
      <c r="F18" s="91">
        <v>14.01</v>
      </c>
      <c r="G18" s="91">
        <v>69.3</v>
      </c>
    </row>
    <row r="19" spans="1:7" ht="15.75" x14ac:dyDescent="0.25">
      <c r="A19" s="1"/>
      <c r="B19" s="65" t="s">
        <v>145</v>
      </c>
      <c r="C19" s="100">
        <v>150</v>
      </c>
      <c r="D19" s="131">
        <v>2.25</v>
      </c>
      <c r="E19" s="131">
        <v>0.15</v>
      </c>
      <c r="F19" s="131">
        <v>31.5</v>
      </c>
      <c r="G19" s="131">
        <v>133.5</v>
      </c>
    </row>
    <row r="20" spans="1:7" x14ac:dyDescent="0.25">
      <c r="A20" s="1"/>
      <c r="B20" s="89" t="s">
        <v>10</v>
      </c>
      <c r="C20" s="90"/>
      <c r="D20" s="90">
        <f>SUM(D14:D18)</f>
        <v>18.55</v>
      </c>
      <c r="E20" s="90">
        <f>SUM(E14:E18)</f>
        <v>24.169999999999998</v>
      </c>
      <c r="F20" s="90">
        <f>SUM(F14:F18)</f>
        <v>75.25</v>
      </c>
      <c r="G20" s="90">
        <f>SUM(G14:G19)</f>
        <v>727.88</v>
      </c>
    </row>
    <row r="21" spans="1:7" x14ac:dyDescent="0.25">
      <c r="A21" s="1"/>
      <c r="B21" s="77" t="s">
        <v>11</v>
      </c>
      <c r="C21" s="78"/>
      <c r="D21" s="78">
        <v>1</v>
      </c>
      <c r="E21" s="78">
        <f>E20/D20</f>
        <v>1.3029649595687329</v>
      </c>
      <c r="F21" s="78">
        <f>F20/D20</f>
        <v>4.0566037735849054</v>
      </c>
      <c r="G21" s="78"/>
    </row>
    <row r="22" spans="1:7" x14ac:dyDescent="0.25">
      <c r="A22" s="1"/>
      <c r="B22" s="144" t="s">
        <v>66</v>
      </c>
      <c r="C22" s="155"/>
      <c r="D22" s="155"/>
      <c r="E22" s="155"/>
      <c r="F22" s="156"/>
      <c r="G22" s="78">
        <f>G20*65/G32</f>
        <v>27.561896328746691</v>
      </c>
    </row>
    <row r="23" spans="1:7" x14ac:dyDescent="0.25">
      <c r="A23" s="1"/>
      <c r="B23" s="144" t="s">
        <v>67</v>
      </c>
      <c r="C23" s="155"/>
      <c r="D23" s="155"/>
      <c r="E23" s="155"/>
      <c r="F23" s="156"/>
      <c r="G23" s="78">
        <f>G20*75/G32</f>
        <v>31.802188071630798</v>
      </c>
    </row>
    <row r="24" spans="1:7" x14ac:dyDescent="0.25">
      <c r="A24" s="1"/>
      <c r="B24" s="21" t="s">
        <v>13</v>
      </c>
      <c r="C24" s="22"/>
      <c r="D24" s="22"/>
      <c r="E24" s="22"/>
      <c r="F24" s="22"/>
      <c r="G24" s="22"/>
    </row>
    <row r="25" spans="1:7" ht="15.75" x14ac:dyDescent="0.25">
      <c r="A25" s="28"/>
      <c r="B25" s="82" t="s">
        <v>87</v>
      </c>
      <c r="C25" s="42">
        <v>100</v>
      </c>
      <c r="D25" s="27">
        <v>4.7</v>
      </c>
      <c r="E25" s="27">
        <v>4.7</v>
      </c>
      <c r="F25" s="27">
        <v>37</v>
      </c>
      <c r="G25" s="27">
        <v>208</v>
      </c>
    </row>
    <row r="26" spans="1:7" ht="16.5" thickBot="1" x14ac:dyDescent="0.3">
      <c r="A26" s="1"/>
      <c r="B26" s="45" t="s">
        <v>89</v>
      </c>
      <c r="C26" s="52">
        <v>200</v>
      </c>
      <c r="D26" s="18">
        <v>4.2</v>
      </c>
      <c r="E26" s="25">
        <v>4</v>
      </c>
      <c r="F26" s="18">
        <v>18</v>
      </c>
      <c r="G26" s="18">
        <v>124.8</v>
      </c>
    </row>
    <row r="27" spans="1:7" ht="16.5" thickBot="1" x14ac:dyDescent="0.3">
      <c r="A27" s="1"/>
      <c r="B27" s="45" t="s">
        <v>128</v>
      </c>
      <c r="C27" s="52">
        <v>200</v>
      </c>
      <c r="D27" s="29">
        <v>1.8</v>
      </c>
      <c r="E27" s="29">
        <v>0.4</v>
      </c>
      <c r="F27" s="29">
        <v>16.2</v>
      </c>
      <c r="G27" s="29">
        <v>80</v>
      </c>
    </row>
    <row r="28" spans="1:7" x14ac:dyDescent="0.25">
      <c r="A28" s="1"/>
      <c r="B28" s="3" t="s">
        <v>10</v>
      </c>
      <c r="C28" s="24"/>
      <c r="D28" s="24">
        <f>SUM(D25:D27)</f>
        <v>10.700000000000001</v>
      </c>
      <c r="E28" s="24">
        <f>SUM(E25:E27)</f>
        <v>9.1</v>
      </c>
      <c r="F28" s="24">
        <f>SUM(F25:F27)</f>
        <v>71.2</v>
      </c>
      <c r="G28" s="24">
        <f>SUM(G25:G27)</f>
        <v>412.8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0.85046728971962604</v>
      </c>
      <c r="F29" s="1">
        <f>F28/D28</f>
        <v>6.6542056074766354</v>
      </c>
      <c r="G29" s="1"/>
    </row>
    <row r="30" spans="1:7" x14ac:dyDescent="0.25">
      <c r="A30" s="1"/>
      <c r="B30" s="157" t="s">
        <v>66</v>
      </c>
      <c r="C30" s="158"/>
      <c r="D30" s="158"/>
      <c r="E30" s="158"/>
      <c r="F30" s="159"/>
      <c r="G30" s="1">
        <f>G28*65/G32</f>
        <v>15.631080404059233</v>
      </c>
    </row>
    <row r="31" spans="1:7" x14ac:dyDescent="0.25">
      <c r="A31" s="1"/>
      <c r="B31" s="157" t="s">
        <v>67</v>
      </c>
      <c r="C31" s="158"/>
      <c r="D31" s="158"/>
      <c r="E31" s="158"/>
      <c r="F31" s="159"/>
      <c r="G31" s="1">
        <f>G28*75/G32</f>
        <v>18.035862004683729</v>
      </c>
    </row>
    <row r="32" spans="1:7" x14ac:dyDescent="0.25">
      <c r="A32" s="1"/>
      <c r="B32" s="3" t="s">
        <v>14</v>
      </c>
      <c r="C32" s="1"/>
      <c r="D32" s="1">
        <f>D9+D20+D28</f>
        <v>53.75</v>
      </c>
      <c r="E32" s="1">
        <f>E9+E20+E28</f>
        <v>52.499999999999993</v>
      </c>
      <c r="F32" s="1">
        <f>F9+F20+F28</f>
        <v>222.06</v>
      </c>
      <c r="G32" s="37">
        <f>G9+G20+G28</f>
        <v>1716.5800000000002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0.97674418604651148</v>
      </c>
      <c r="F34" s="1">
        <f>F32/D32</f>
        <v>4.1313488372093028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7" t="s">
        <v>16</v>
      </c>
      <c r="C36" s="148"/>
      <c r="D36" s="148"/>
      <c r="E36" s="148"/>
      <c r="F36" s="149"/>
      <c r="G36" s="153">
        <f>G32*100/2100</f>
        <v>81.741904761904777</v>
      </c>
    </row>
    <row r="37" spans="1:7" x14ac:dyDescent="0.25">
      <c r="A37" s="1"/>
      <c r="B37" s="150"/>
      <c r="C37" s="151"/>
      <c r="D37" s="151"/>
      <c r="E37" s="151"/>
      <c r="F37" s="152"/>
      <c r="G37" s="154"/>
    </row>
    <row r="38" spans="1:7" x14ac:dyDescent="0.25">
      <c r="A38" s="1"/>
      <c r="B38" s="147" t="s">
        <v>15</v>
      </c>
      <c r="C38" s="148"/>
      <c r="D38" s="148"/>
      <c r="E38" s="148"/>
      <c r="F38" s="149"/>
      <c r="G38" s="153">
        <f>G32*100/2300</f>
        <v>74.633913043478273</v>
      </c>
    </row>
    <row r="39" spans="1:7" x14ac:dyDescent="0.25">
      <c r="A39" s="1"/>
      <c r="B39" s="150"/>
      <c r="C39" s="151"/>
      <c r="D39" s="151"/>
      <c r="E39" s="151"/>
      <c r="F39" s="152"/>
      <c r="G39" s="154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215</v>
      </c>
      <c r="E43" s="1">
        <f>E32*E42</f>
        <v>472.49999999999994</v>
      </c>
      <c r="F43" s="1">
        <f>F32*F42</f>
        <v>888.24</v>
      </c>
      <c r="G43" s="1"/>
    </row>
    <row r="44" spans="1:7" x14ac:dyDescent="0.25">
      <c r="A44" s="1"/>
      <c r="B44" s="3" t="s">
        <v>54</v>
      </c>
      <c r="C44" s="1"/>
      <c r="D44" s="1">
        <f>D43+E43+F43</f>
        <v>1575.74</v>
      </c>
      <c r="E44" s="1"/>
      <c r="F44" s="1"/>
      <c r="G44" s="1"/>
    </row>
    <row r="45" spans="1:7" x14ac:dyDescent="0.25">
      <c r="A45" s="1"/>
      <c r="B45" s="4" t="s">
        <v>55</v>
      </c>
      <c r="C45" s="1"/>
      <c r="D45" s="1">
        <f>D43*100/D44</f>
        <v>13.644382956579131</v>
      </c>
      <c r="E45" s="1">
        <f>E43*100/D44</f>
        <v>29.985911381319248</v>
      </c>
      <c r="F45" s="1">
        <f>F43*100/D44</f>
        <v>56.369705662101616</v>
      </c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ht="30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  <row r="50" ht="15" customHeight="1" x14ac:dyDescent="0.25"/>
    <row r="52" ht="15" customHeight="1" x14ac:dyDescent="0.25"/>
  </sheetData>
  <mergeCells count="10">
    <mergeCell ref="B22:F22"/>
    <mergeCell ref="B11:F11"/>
    <mergeCell ref="B12:F12"/>
    <mergeCell ref="B38:F39"/>
    <mergeCell ref="G38:G39"/>
    <mergeCell ref="B23:F23"/>
    <mergeCell ref="B30:F30"/>
    <mergeCell ref="B31:F31"/>
    <mergeCell ref="B36:F37"/>
    <mergeCell ref="G36:G37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workbookViewId="0">
      <selection activeCell="A14" sqref="A14:XFD14"/>
    </sheetView>
  </sheetViews>
  <sheetFormatPr defaultRowHeight="15" x14ac:dyDescent="0.25"/>
  <cols>
    <col min="1" max="1" width="5.42578125" customWidth="1"/>
    <col min="2" max="2" width="35.57031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4" t="s">
        <v>19</v>
      </c>
      <c r="C2" s="145"/>
      <c r="D2" s="145"/>
      <c r="E2" s="145"/>
      <c r="F2" s="145"/>
      <c r="G2" s="145"/>
      <c r="H2" s="146"/>
    </row>
    <row r="3" spans="1:8" ht="15.75" thickBot="1" x14ac:dyDescent="0.3">
      <c r="A3" s="1"/>
      <c r="B3" s="144" t="s">
        <v>9</v>
      </c>
      <c r="C3" s="145"/>
      <c r="D3" s="145"/>
      <c r="E3" s="145"/>
      <c r="F3" s="145"/>
      <c r="G3" s="145"/>
      <c r="H3" s="146"/>
    </row>
    <row r="4" spans="1:8" ht="16.5" thickBot="1" x14ac:dyDescent="0.3">
      <c r="A4" s="1"/>
      <c r="B4" s="67" t="s">
        <v>93</v>
      </c>
      <c r="C4" s="86">
        <v>150</v>
      </c>
      <c r="D4" s="91">
        <v>5.0999999999999996</v>
      </c>
      <c r="E4" s="91">
        <v>5.1100000000000003</v>
      </c>
      <c r="F4" s="91">
        <v>23.7</v>
      </c>
      <c r="G4" s="91">
        <v>162</v>
      </c>
      <c r="H4" s="76"/>
    </row>
    <row r="5" spans="1:8" ht="17.25" customHeight="1" thickBot="1" x14ac:dyDescent="0.3">
      <c r="A5" s="1"/>
      <c r="B5" s="70" t="s">
        <v>104</v>
      </c>
      <c r="C5" s="97">
        <v>200</v>
      </c>
      <c r="D5" s="91">
        <v>0.2</v>
      </c>
      <c r="E5" s="91">
        <v>0.06</v>
      </c>
      <c r="F5" s="91">
        <v>12.8</v>
      </c>
      <c r="G5" s="93">
        <v>51.2</v>
      </c>
      <c r="H5" s="76"/>
    </row>
    <row r="6" spans="1:8" ht="16.5" thickBot="1" x14ac:dyDescent="0.3">
      <c r="A6" s="1"/>
      <c r="B6" s="67" t="s">
        <v>119</v>
      </c>
      <c r="C6" s="94">
        <v>50</v>
      </c>
      <c r="D6" s="88">
        <v>7.6</v>
      </c>
      <c r="E6" s="88">
        <v>0.51</v>
      </c>
      <c r="F6" s="88">
        <v>46.7</v>
      </c>
      <c r="G6" s="88">
        <v>231</v>
      </c>
      <c r="H6" s="76"/>
    </row>
    <row r="7" spans="1:8" x14ac:dyDescent="0.25">
      <c r="A7" s="1"/>
      <c r="B7" s="89" t="s">
        <v>10</v>
      </c>
      <c r="C7" s="90"/>
      <c r="D7" s="90">
        <f>SUM(D4:D6)</f>
        <v>12.899999999999999</v>
      </c>
      <c r="E7" s="90">
        <f>SUM(E4:E6)</f>
        <v>5.68</v>
      </c>
      <c r="F7" s="90">
        <f>SUM(F4:F6)</f>
        <v>83.2</v>
      </c>
      <c r="G7" s="90">
        <f>SUM(G4:G6)</f>
        <v>444.2</v>
      </c>
      <c r="H7" s="76"/>
    </row>
    <row r="8" spans="1:8" x14ac:dyDescent="0.25">
      <c r="A8" s="1"/>
      <c r="B8" s="77" t="s">
        <v>11</v>
      </c>
      <c r="C8" s="78"/>
      <c r="D8" s="78">
        <v>1</v>
      </c>
      <c r="E8" s="78">
        <f>E7/D7</f>
        <v>0.44031007751937989</v>
      </c>
      <c r="F8" s="78">
        <f>F7/D7</f>
        <v>6.449612403100776</v>
      </c>
      <c r="G8" s="78"/>
      <c r="H8" s="76"/>
    </row>
    <row r="9" spans="1:8" x14ac:dyDescent="0.25">
      <c r="A9" s="1"/>
      <c r="B9" s="144" t="s">
        <v>66</v>
      </c>
      <c r="C9" s="155"/>
      <c r="D9" s="155"/>
      <c r="E9" s="155"/>
      <c r="F9" s="156"/>
      <c r="G9" s="78">
        <f>G7*65/G32</f>
        <v>16.667243927218987</v>
      </c>
      <c r="H9" s="76"/>
    </row>
    <row r="10" spans="1:8" x14ac:dyDescent="0.25">
      <c r="A10" s="1"/>
      <c r="B10" s="144" t="s">
        <v>67</v>
      </c>
      <c r="C10" s="155"/>
      <c r="D10" s="155"/>
      <c r="E10" s="155"/>
      <c r="F10" s="156"/>
      <c r="G10" s="78">
        <f>G7*75/G32</f>
        <v>19.231435300637294</v>
      </c>
      <c r="H10" s="76"/>
    </row>
    <row r="11" spans="1:8" ht="15.75" thickBot="1" x14ac:dyDescent="0.3">
      <c r="A11" s="1"/>
      <c r="B11" s="79" t="s">
        <v>12</v>
      </c>
      <c r="C11" s="80"/>
      <c r="D11" s="80"/>
      <c r="E11" s="80"/>
      <c r="F11" s="80"/>
      <c r="G11" s="80"/>
      <c r="H11" s="76"/>
    </row>
    <row r="12" spans="1:8" ht="16.5" thickBot="1" x14ac:dyDescent="0.3">
      <c r="A12" s="1"/>
      <c r="B12" s="65" t="s">
        <v>161</v>
      </c>
      <c r="C12" s="97">
        <v>50</v>
      </c>
      <c r="D12" s="91">
        <v>6.6</v>
      </c>
      <c r="E12" s="109">
        <v>11.7</v>
      </c>
      <c r="F12" s="91">
        <v>1.2</v>
      </c>
      <c r="G12" s="91">
        <v>136.5</v>
      </c>
      <c r="H12" s="76"/>
    </row>
    <row r="13" spans="1:8" ht="32.25" thickBot="1" x14ac:dyDescent="0.3">
      <c r="A13" s="1"/>
      <c r="B13" s="65" t="s">
        <v>162</v>
      </c>
      <c r="C13" s="110" t="s">
        <v>75</v>
      </c>
      <c r="D13" s="88">
        <v>10.52</v>
      </c>
      <c r="E13" s="88">
        <v>7.07</v>
      </c>
      <c r="F13" s="88">
        <v>11.95</v>
      </c>
      <c r="G13" s="88">
        <v>153.9</v>
      </c>
      <c r="H13" s="76"/>
    </row>
    <row r="14" spans="1:8" ht="15" customHeight="1" thickBot="1" x14ac:dyDescent="0.3">
      <c r="A14" s="1"/>
      <c r="B14" s="125" t="s">
        <v>135</v>
      </c>
      <c r="C14" s="94" t="s">
        <v>136</v>
      </c>
      <c r="D14" s="91">
        <v>21.6</v>
      </c>
      <c r="E14" s="91">
        <v>2.5</v>
      </c>
      <c r="F14" s="91">
        <v>2</v>
      </c>
      <c r="G14" s="93">
        <v>113.2</v>
      </c>
      <c r="H14" s="76"/>
    </row>
    <row r="15" spans="1:8" ht="16.5" thickBot="1" x14ac:dyDescent="0.3">
      <c r="A15" s="1"/>
      <c r="B15" s="65" t="s">
        <v>82</v>
      </c>
      <c r="C15" s="94">
        <v>150</v>
      </c>
      <c r="D15" s="91">
        <v>3</v>
      </c>
      <c r="E15" s="91">
        <v>3</v>
      </c>
      <c r="F15" s="93">
        <v>14.6</v>
      </c>
      <c r="G15" s="93">
        <v>97</v>
      </c>
      <c r="H15" s="76"/>
    </row>
    <row r="16" spans="1:8" ht="16.5" thickBot="1" x14ac:dyDescent="0.3">
      <c r="A16" s="1"/>
      <c r="B16" s="65" t="s">
        <v>94</v>
      </c>
      <c r="C16" s="102">
        <v>200</v>
      </c>
      <c r="D16" s="111">
        <v>0.09</v>
      </c>
      <c r="E16" s="111">
        <v>0.06</v>
      </c>
      <c r="F16" s="111">
        <v>8.52</v>
      </c>
      <c r="G16" s="111">
        <v>35.020000000000003</v>
      </c>
      <c r="H16" s="76"/>
    </row>
    <row r="17" spans="1:8" ht="16.5" thickBot="1" x14ac:dyDescent="0.3">
      <c r="A17" s="1"/>
      <c r="B17" s="67" t="s">
        <v>63</v>
      </c>
      <c r="C17" s="104">
        <v>30</v>
      </c>
      <c r="D17" s="91">
        <v>1.98</v>
      </c>
      <c r="E17" s="91">
        <v>0.36</v>
      </c>
      <c r="F17" s="91">
        <v>10.26</v>
      </c>
      <c r="G17" s="91">
        <v>54.3</v>
      </c>
      <c r="H17" s="76"/>
    </row>
    <row r="18" spans="1:8" ht="15.75" x14ac:dyDescent="0.25">
      <c r="A18" s="28"/>
      <c r="B18" s="67" t="s">
        <v>72</v>
      </c>
      <c r="C18" s="83">
        <v>30</v>
      </c>
      <c r="D18" s="112">
        <v>2.2799999999999998</v>
      </c>
      <c r="E18" s="112">
        <v>0.27</v>
      </c>
      <c r="F18" s="112">
        <v>14.01</v>
      </c>
      <c r="G18" s="112">
        <v>69.3</v>
      </c>
      <c r="H18" s="108"/>
    </row>
    <row r="19" spans="1:8" ht="15.75" x14ac:dyDescent="0.25">
      <c r="A19" s="28"/>
      <c r="B19" s="67" t="s">
        <v>137</v>
      </c>
      <c r="C19" s="83">
        <v>60</v>
      </c>
      <c r="D19" s="112">
        <v>6.96</v>
      </c>
      <c r="E19" s="112">
        <v>17.82</v>
      </c>
      <c r="F19" s="112">
        <v>32.4</v>
      </c>
      <c r="G19" s="112">
        <v>230.3</v>
      </c>
      <c r="H19" s="108"/>
    </row>
    <row r="20" spans="1:8" ht="15.75" x14ac:dyDescent="0.25">
      <c r="A20" s="28"/>
      <c r="B20" s="67" t="s">
        <v>10</v>
      </c>
      <c r="C20" s="83"/>
      <c r="D20" s="112">
        <f>SUM(D12:D18)</f>
        <v>46.07</v>
      </c>
      <c r="E20" s="112">
        <f>SUM(E12:E18)</f>
        <v>24.959999999999997</v>
      </c>
      <c r="F20" s="112">
        <f>SUM(F12:F18)</f>
        <v>62.539999999999992</v>
      </c>
      <c r="G20" s="112">
        <f>SUM(G12:G19)</f>
        <v>889.52</v>
      </c>
      <c r="H20" s="108"/>
    </row>
    <row r="21" spans="1:8" x14ac:dyDescent="0.25">
      <c r="A21" s="1"/>
      <c r="B21" s="77" t="s">
        <v>11</v>
      </c>
      <c r="C21" s="78"/>
      <c r="D21" s="78">
        <v>1</v>
      </c>
      <c r="E21" s="78">
        <f>E18/D18</f>
        <v>0.11842105263157897</v>
      </c>
      <c r="F21" s="78">
        <f>F18/D18</f>
        <v>6.1447368421052637</v>
      </c>
      <c r="G21" s="78"/>
      <c r="H21" s="76"/>
    </row>
    <row r="22" spans="1:8" x14ac:dyDescent="0.25">
      <c r="A22" s="1"/>
      <c r="B22" s="144" t="s">
        <v>66</v>
      </c>
      <c r="C22" s="155"/>
      <c r="D22" s="155"/>
      <c r="E22" s="155"/>
      <c r="F22" s="156"/>
      <c r="G22" s="78">
        <f>G20*65/G32</f>
        <v>33.376512422647082</v>
      </c>
      <c r="H22" s="76"/>
    </row>
    <row r="23" spans="1:8" x14ac:dyDescent="0.25">
      <c r="A23" s="1"/>
      <c r="B23" s="144" t="s">
        <v>70</v>
      </c>
      <c r="C23" s="155"/>
      <c r="D23" s="155"/>
      <c r="E23" s="155"/>
      <c r="F23" s="156"/>
      <c r="G23" s="78">
        <f>G20*75/G32</f>
        <v>38.511360487669712</v>
      </c>
      <c r="H23" s="76"/>
    </row>
    <row r="24" spans="1:8" x14ac:dyDescent="0.25">
      <c r="A24" s="1"/>
      <c r="B24" s="5" t="s">
        <v>13</v>
      </c>
      <c r="C24" s="6"/>
      <c r="D24" s="6"/>
      <c r="E24" s="6"/>
      <c r="F24" s="6"/>
      <c r="G24" s="6"/>
    </row>
    <row r="25" spans="1:8" ht="15.75" x14ac:dyDescent="0.25">
      <c r="A25" s="1"/>
      <c r="B25" s="82" t="s">
        <v>118</v>
      </c>
      <c r="C25" s="51">
        <v>60</v>
      </c>
      <c r="D25" s="27">
        <v>2.66</v>
      </c>
      <c r="E25" s="27">
        <v>3.32</v>
      </c>
      <c r="F25" s="27">
        <v>40.5</v>
      </c>
      <c r="G25" s="27">
        <v>207.6</v>
      </c>
    </row>
    <row r="26" spans="1:8" ht="15.75" x14ac:dyDescent="0.25">
      <c r="A26" s="1"/>
      <c r="B26" s="45" t="s">
        <v>79</v>
      </c>
      <c r="C26" s="42">
        <v>200</v>
      </c>
      <c r="D26" s="30">
        <v>6</v>
      </c>
      <c r="E26" s="30">
        <v>5</v>
      </c>
      <c r="F26" s="30">
        <v>8</v>
      </c>
      <c r="G26" s="30">
        <v>101</v>
      </c>
    </row>
    <row r="27" spans="1:8" ht="15.75" x14ac:dyDescent="0.25">
      <c r="A27" s="1"/>
      <c r="B27" s="45" t="s">
        <v>126</v>
      </c>
      <c r="C27" s="42">
        <v>200</v>
      </c>
      <c r="D27" s="26">
        <v>0.8</v>
      </c>
      <c r="E27" s="26">
        <v>0.8</v>
      </c>
      <c r="F27" s="26">
        <v>19.600000000000001</v>
      </c>
      <c r="G27" s="26">
        <v>90</v>
      </c>
    </row>
    <row r="28" spans="1:8" x14ac:dyDescent="0.25">
      <c r="A28" s="1"/>
      <c r="B28" s="3" t="s">
        <v>10</v>
      </c>
      <c r="C28" s="1"/>
      <c r="D28" s="1">
        <f>SUM(D25:D27)</f>
        <v>9.4600000000000009</v>
      </c>
      <c r="E28" s="1">
        <f>SUM(E25:E27)</f>
        <v>9.120000000000001</v>
      </c>
      <c r="F28" s="1">
        <f>SUM(F25:F27)</f>
        <v>68.099999999999994</v>
      </c>
      <c r="G28" s="1">
        <f>SUM(G25:G27)</f>
        <v>398.6</v>
      </c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0.96405919661733619</v>
      </c>
      <c r="F29" s="1">
        <f>F28/D28</f>
        <v>7.1987315010570816</v>
      </c>
      <c r="G29" s="1"/>
    </row>
    <row r="30" spans="1:8" x14ac:dyDescent="0.25">
      <c r="A30" s="1"/>
      <c r="B30" s="157" t="s">
        <v>66</v>
      </c>
      <c r="C30" s="158"/>
      <c r="D30" s="158"/>
      <c r="E30" s="158"/>
      <c r="F30" s="159"/>
      <c r="G30" s="1">
        <f>G28*65/G32</f>
        <v>14.956243650133922</v>
      </c>
    </row>
    <row r="31" spans="1:8" x14ac:dyDescent="0.25">
      <c r="A31" s="1"/>
      <c r="B31" s="157" t="s">
        <v>67</v>
      </c>
      <c r="C31" s="158"/>
      <c r="D31" s="158"/>
      <c r="E31" s="158"/>
      <c r="F31" s="159"/>
      <c r="G31" s="1">
        <f>G28*75/G32</f>
        <v>17.257204211692986</v>
      </c>
    </row>
    <row r="32" spans="1:8" x14ac:dyDescent="0.25">
      <c r="A32" s="1"/>
      <c r="B32" s="3" t="s">
        <v>14</v>
      </c>
      <c r="C32" s="1"/>
      <c r="D32" s="1">
        <f>D7+D20+D28</f>
        <v>68.430000000000007</v>
      </c>
      <c r="E32" s="1">
        <f>E7+E20+E28</f>
        <v>39.76</v>
      </c>
      <c r="F32" s="1">
        <f>F7+F20+F28</f>
        <v>213.84</v>
      </c>
      <c r="G32" s="1">
        <f>G7+G20+G28</f>
        <v>1732.3200000000002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0.58103171123776109</v>
      </c>
      <c r="F34" s="1">
        <f>F32/D32</f>
        <v>3.1249451994739146</v>
      </c>
      <c r="G34" s="1"/>
    </row>
    <row r="35" spans="1:7" x14ac:dyDescent="0.25">
      <c r="A35" s="1"/>
      <c r="B35" s="147" t="s">
        <v>16</v>
      </c>
      <c r="C35" s="148"/>
      <c r="D35" s="148"/>
      <c r="E35" s="148"/>
      <c r="F35" s="149"/>
      <c r="G35" s="153">
        <f>G32*100/2100</f>
        <v>82.491428571428585</v>
      </c>
    </row>
    <row r="36" spans="1:7" x14ac:dyDescent="0.25">
      <c r="A36" s="1"/>
      <c r="B36" s="150"/>
      <c r="C36" s="151"/>
      <c r="D36" s="151"/>
      <c r="E36" s="151"/>
      <c r="F36" s="152"/>
      <c r="G36" s="154"/>
    </row>
    <row r="37" spans="1:7" x14ac:dyDescent="0.25">
      <c r="A37" s="1"/>
      <c r="B37" s="147" t="s">
        <v>15</v>
      </c>
      <c r="C37" s="148"/>
      <c r="D37" s="148"/>
      <c r="E37" s="148"/>
      <c r="F37" s="149"/>
      <c r="G37" s="153">
        <f>G32*100/2300</f>
        <v>75.318260869565236</v>
      </c>
    </row>
    <row r="38" spans="1:7" x14ac:dyDescent="0.25">
      <c r="A38" s="1"/>
      <c r="B38" s="150"/>
      <c r="C38" s="151"/>
      <c r="D38" s="151"/>
      <c r="E38" s="151"/>
      <c r="F38" s="152"/>
      <c r="G38" s="154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D32*D40</f>
        <v>273.72000000000003</v>
      </c>
      <c r="E41" s="1">
        <f>E32*E40</f>
        <v>357.84</v>
      </c>
      <c r="F41" s="1">
        <f>F32*F40</f>
        <v>855.36</v>
      </c>
      <c r="G41" s="1"/>
    </row>
    <row r="42" spans="1:7" x14ac:dyDescent="0.25">
      <c r="A42" s="1"/>
      <c r="B42" s="3" t="s">
        <v>54</v>
      </c>
      <c r="C42" s="1"/>
      <c r="D42" s="1">
        <f>D41+E41+F41</f>
        <v>1486.92</v>
      </c>
      <c r="E42" s="1"/>
      <c r="F42" s="1"/>
      <c r="G42" s="1"/>
    </row>
    <row r="43" spans="1:7" ht="30" x14ac:dyDescent="0.25">
      <c r="A43" s="1"/>
      <c r="B43" s="4" t="s">
        <v>55</v>
      </c>
      <c r="C43" s="1"/>
      <c r="D43" s="1">
        <f>D41*100/D42</f>
        <v>18.408522314583166</v>
      </c>
      <c r="E43" s="1">
        <f>E41*100/D42</f>
        <v>24.065854249051728</v>
      </c>
      <c r="F43" s="1">
        <f>F41*100/D42</f>
        <v>57.525623436365102</v>
      </c>
      <c r="G43" s="1"/>
    </row>
    <row r="44" spans="1:7" ht="30" x14ac:dyDescent="0.25">
      <c r="A44" s="1"/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5" spans="1:7" x14ac:dyDescent="0.25">
      <c r="A45" s="1"/>
    </row>
    <row r="49" ht="15" customHeight="1" x14ac:dyDescent="0.25"/>
    <row r="51" ht="15" customHeight="1" x14ac:dyDescent="0.25"/>
  </sheetData>
  <mergeCells count="12">
    <mergeCell ref="B22:F22"/>
    <mergeCell ref="B2:H2"/>
    <mergeCell ref="B3:H3"/>
    <mergeCell ref="B9:F9"/>
    <mergeCell ref="B10:F10"/>
    <mergeCell ref="B37:F38"/>
    <mergeCell ref="G37:G38"/>
    <mergeCell ref="B23:F23"/>
    <mergeCell ref="B30:F30"/>
    <mergeCell ref="B31:F31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>
      <selection activeCell="B7" sqref="B7:G7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4" t="s">
        <v>20</v>
      </c>
      <c r="C2" s="145"/>
      <c r="D2" s="145"/>
      <c r="E2" s="145"/>
      <c r="F2" s="145"/>
      <c r="G2" s="145"/>
      <c r="H2" s="146"/>
    </row>
    <row r="3" spans="1:8" x14ac:dyDescent="0.25">
      <c r="A3" s="1"/>
      <c r="B3" s="144" t="s">
        <v>9</v>
      </c>
      <c r="C3" s="155"/>
      <c r="D3" s="155"/>
      <c r="E3" s="155"/>
      <c r="F3" s="155"/>
      <c r="G3" s="155"/>
      <c r="H3" s="156"/>
    </row>
    <row r="4" spans="1:8" ht="16.5" thickBot="1" x14ac:dyDescent="0.3">
      <c r="A4" s="1"/>
      <c r="B4" s="66" t="s">
        <v>84</v>
      </c>
      <c r="C4" s="86" t="s">
        <v>86</v>
      </c>
      <c r="D4" s="85">
        <v>9.5</v>
      </c>
      <c r="E4" s="85">
        <v>15.3</v>
      </c>
      <c r="F4" s="85">
        <v>1.6</v>
      </c>
      <c r="G4" s="84">
        <v>182</v>
      </c>
      <c r="H4" s="76"/>
    </row>
    <row r="5" spans="1:8" ht="18" customHeight="1" thickBot="1" x14ac:dyDescent="0.3">
      <c r="A5" s="1"/>
      <c r="B5" s="67" t="s">
        <v>74</v>
      </c>
      <c r="C5" s="113">
        <v>200</v>
      </c>
      <c r="D5" s="85">
        <v>1.4</v>
      </c>
      <c r="E5" s="85">
        <v>1</v>
      </c>
      <c r="F5" s="85">
        <v>15</v>
      </c>
      <c r="G5" s="84">
        <v>78</v>
      </c>
      <c r="H5" s="76"/>
    </row>
    <row r="6" spans="1:8" ht="15.75" x14ac:dyDescent="0.25">
      <c r="A6" s="1"/>
      <c r="B6" s="65" t="s">
        <v>63</v>
      </c>
      <c r="C6" s="83">
        <v>30</v>
      </c>
      <c r="D6" s="114">
        <v>1.98</v>
      </c>
      <c r="E6" s="114">
        <v>0.36</v>
      </c>
      <c r="F6" s="114">
        <v>10.26</v>
      </c>
      <c r="G6" s="114">
        <v>54.3</v>
      </c>
      <c r="H6" s="76"/>
    </row>
    <row r="7" spans="1:8" ht="16.5" thickBot="1" x14ac:dyDescent="0.3">
      <c r="A7" s="1"/>
      <c r="B7" s="64" t="s">
        <v>76</v>
      </c>
      <c r="C7" s="87">
        <v>40</v>
      </c>
      <c r="D7" s="88">
        <v>5.72</v>
      </c>
      <c r="E7" s="88">
        <v>7.92</v>
      </c>
      <c r="F7" s="88">
        <v>9.7200000000000006</v>
      </c>
      <c r="G7" s="88">
        <v>132.80000000000001</v>
      </c>
      <c r="H7" s="76"/>
    </row>
    <row r="8" spans="1:8" x14ac:dyDescent="0.25">
      <c r="A8" s="1"/>
      <c r="B8" s="89" t="s">
        <v>10</v>
      </c>
      <c r="C8" s="90"/>
      <c r="D8" s="90">
        <f>SUM(D4:D7)</f>
        <v>18.600000000000001</v>
      </c>
      <c r="E8" s="90">
        <f>SUM(E4:E7)</f>
        <v>24.58</v>
      </c>
      <c r="F8" s="90">
        <f>SUM(F4:F7)</f>
        <v>36.58</v>
      </c>
      <c r="G8" s="90">
        <f>SUM(G4:G7)</f>
        <v>447.1</v>
      </c>
      <c r="H8" s="76"/>
    </row>
    <row r="9" spans="1:8" x14ac:dyDescent="0.25">
      <c r="A9" s="1"/>
      <c r="B9" s="77" t="s">
        <v>11</v>
      </c>
      <c r="C9" s="78"/>
      <c r="D9" s="78">
        <v>1</v>
      </c>
      <c r="E9" s="78">
        <f>E8/D8</f>
        <v>1.3215053763440858</v>
      </c>
      <c r="F9" s="78">
        <f>F8/D8</f>
        <v>1.9666666666666663</v>
      </c>
      <c r="G9" s="78"/>
      <c r="H9" s="76"/>
    </row>
    <row r="10" spans="1:8" x14ac:dyDescent="0.25">
      <c r="A10" s="1"/>
      <c r="B10" s="144" t="s">
        <v>66</v>
      </c>
      <c r="C10" s="155"/>
      <c r="D10" s="155"/>
      <c r="E10" s="155"/>
      <c r="F10" s="156"/>
      <c r="G10" s="78">
        <f>G8*65/G33</f>
        <v>17.152916317448327</v>
      </c>
      <c r="H10" s="76"/>
    </row>
    <row r="11" spans="1:8" x14ac:dyDescent="0.25">
      <c r="A11" s="1"/>
      <c r="B11" s="144" t="s">
        <v>67</v>
      </c>
      <c r="C11" s="155"/>
      <c r="D11" s="155"/>
      <c r="E11" s="155"/>
      <c r="F11" s="156"/>
      <c r="G11" s="78">
        <f>G8*75/G33</f>
        <v>19.791826520132684</v>
      </c>
      <c r="H11" s="76"/>
    </row>
    <row r="12" spans="1:8" x14ac:dyDescent="0.25">
      <c r="A12" s="1"/>
      <c r="B12" s="79" t="s">
        <v>12</v>
      </c>
      <c r="C12" s="80"/>
      <c r="D12" s="80"/>
      <c r="E12" s="80"/>
      <c r="F12" s="80"/>
      <c r="G12" s="80"/>
      <c r="H12" s="76"/>
    </row>
    <row r="13" spans="1:8" ht="16.5" thickBot="1" x14ac:dyDescent="0.3">
      <c r="A13" s="1"/>
      <c r="B13" s="65" t="s">
        <v>138</v>
      </c>
      <c r="C13" s="86">
        <v>50</v>
      </c>
      <c r="D13" s="85">
        <v>3.81</v>
      </c>
      <c r="E13" s="85">
        <v>9.4</v>
      </c>
      <c r="F13" s="85">
        <v>0.98</v>
      </c>
      <c r="G13" s="85">
        <v>103.8</v>
      </c>
      <c r="H13" s="76"/>
    </row>
    <row r="14" spans="1:8" ht="16.5" thickBot="1" x14ac:dyDescent="0.3">
      <c r="A14" s="1"/>
      <c r="B14" s="66" t="s">
        <v>155</v>
      </c>
      <c r="C14" s="86" t="s">
        <v>75</v>
      </c>
      <c r="D14" s="91">
        <v>10.65</v>
      </c>
      <c r="E14" s="91">
        <v>7.32</v>
      </c>
      <c r="F14" s="91">
        <v>9.34</v>
      </c>
      <c r="G14" s="91">
        <v>148.80000000000001</v>
      </c>
      <c r="H14" s="76"/>
    </row>
    <row r="15" spans="1:8" ht="16.5" thickBot="1" x14ac:dyDescent="0.3">
      <c r="A15" s="1"/>
      <c r="B15" s="63" t="s">
        <v>148</v>
      </c>
      <c r="C15" s="86">
        <v>50</v>
      </c>
      <c r="D15" s="115">
        <v>10.1</v>
      </c>
      <c r="E15" s="115">
        <v>11.8</v>
      </c>
      <c r="F15" s="115">
        <v>9.4</v>
      </c>
      <c r="G15" s="115">
        <v>182.6</v>
      </c>
      <c r="H15" s="76"/>
    </row>
    <row r="16" spans="1:8" ht="16.5" thickBot="1" x14ac:dyDescent="0.3">
      <c r="A16" s="1"/>
      <c r="B16" s="63" t="s">
        <v>69</v>
      </c>
      <c r="C16" s="86">
        <v>150</v>
      </c>
      <c r="D16" s="93">
        <v>3.15</v>
      </c>
      <c r="E16" s="91">
        <v>4.95</v>
      </c>
      <c r="F16" s="91">
        <v>20.100000000000001</v>
      </c>
      <c r="G16" s="91">
        <v>138</v>
      </c>
      <c r="H16" s="76"/>
    </row>
    <row r="17" spans="1:8" ht="16.5" thickBot="1" x14ac:dyDescent="0.3">
      <c r="A17" s="1"/>
      <c r="B17" s="106" t="s">
        <v>92</v>
      </c>
      <c r="C17" s="86">
        <v>200</v>
      </c>
      <c r="D17" s="88">
        <v>0.16</v>
      </c>
      <c r="E17" s="88">
        <v>0.14000000000000001</v>
      </c>
      <c r="F17" s="88">
        <v>17.18</v>
      </c>
      <c r="G17" s="88">
        <v>67.36</v>
      </c>
      <c r="H17" s="76"/>
    </row>
    <row r="18" spans="1:8" ht="16.5" thickBot="1" x14ac:dyDescent="0.3">
      <c r="A18" s="1"/>
      <c r="B18" s="65" t="s">
        <v>63</v>
      </c>
      <c r="C18" s="113">
        <v>30</v>
      </c>
      <c r="D18" s="85">
        <v>1.98</v>
      </c>
      <c r="E18" s="85">
        <v>0.36</v>
      </c>
      <c r="F18" s="85">
        <v>10.26</v>
      </c>
      <c r="G18" s="85">
        <v>54.3</v>
      </c>
      <c r="H18" s="76"/>
    </row>
    <row r="19" spans="1:8" ht="16.5" thickBot="1" x14ac:dyDescent="0.3">
      <c r="A19" s="1"/>
      <c r="B19" s="67" t="s">
        <v>72</v>
      </c>
      <c r="C19" s="102">
        <v>30</v>
      </c>
      <c r="D19" s="91">
        <v>2.2799999999999998</v>
      </c>
      <c r="E19" s="91">
        <v>0.27</v>
      </c>
      <c r="F19" s="91">
        <v>14.01</v>
      </c>
      <c r="G19" s="91">
        <v>69.3</v>
      </c>
      <c r="H19" s="76"/>
    </row>
    <row r="20" spans="1:8" ht="15.75" x14ac:dyDescent="0.25">
      <c r="A20" s="1"/>
      <c r="B20" s="67" t="s">
        <v>139</v>
      </c>
      <c r="C20" s="83">
        <v>150</v>
      </c>
      <c r="D20" s="126">
        <v>2.25</v>
      </c>
      <c r="E20" s="126">
        <v>0.15</v>
      </c>
      <c r="F20" s="126">
        <v>31.5</v>
      </c>
      <c r="G20" s="126">
        <v>133.5</v>
      </c>
      <c r="H20" s="76"/>
    </row>
    <row r="21" spans="1:8" x14ac:dyDescent="0.25">
      <c r="A21" s="1"/>
      <c r="B21" s="89" t="s">
        <v>10</v>
      </c>
      <c r="C21" s="90"/>
      <c r="D21" s="90">
        <f>SUM(D13:D19)</f>
        <v>32.130000000000003</v>
      </c>
      <c r="E21" s="90">
        <f>SUM(E13:E19)</f>
        <v>34.24</v>
      </c>
      <c r="F21" s="90">
        <f>SUM(F13:F19)</f>
        <v>81.27000000000001</v>
      </c>
      <c r="G21" s="90">
        <f>SUM(G13:G20)</f>
        <v>897.66</v>
      </c>
      <c r="H21" s="76"/>
    </row>
    <row r="22" spans="1:8" x14ac:dyDescent="0.25">
      <c r="A22" s="1"/>
      <c r="B22" s="77" t="s">
        <v>11</v>
      </c>
      <c r="C22" s="78"/>
      <c r="D22" s="78">
        <v>1</v>
      </c>
      <c r="E22" s="78">
        <f>E21/D21</f>
        <v>1.0656707127295362</v>
      </c>
      <c r="F22" s="78">
        <f>F21/D21</f>
        <v>2.5294117647058822</v>
      </c>
      <c r="G22" s="78"/>
      <c r="H22" s="76"/>
    </row>
    <row r="23" spans="1:8" x14ac:dyDescent="0.25">
      <c r="A23" s="1"/>
      <c r="B23" s="144" t="s">
        <v>68</v>
      </c>
      <c r="C23" s="155"/>
      <c r="D23" s="155"/>
      <c r="E23" s="155"/>
      <c r="F23" s="156"/>
      <c r="G23" s="78">
        <f>G21*65/G33</f>
        <v>34.438574953076859</v>
      </c>
      <c r="H23" s="76"/>
    </row>
    <row r="24" spans="1:8" x14ac:dyDescent="0.25">
      <c r="A24" s="1"/>
      <c r="B24" s="144" t="s">
        <v>67</v>
      </c>
      <c r="C24" s="155"/>
      <c r="D24" s="155"/>
      <c r="E24" s="155"/>
      <c r="F24" s="156"/>
      <c r="G24" s="78">
        <f>G21*75/G33</f>
        <v>39.736817253550221</v>
      </c>
      <c r="H24" s="76"/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82" t="s">
        <v>106</v>
      </c>
      <c r="C26" s="51" t="s">
        <v>103</v>
      </c>
      <c r="D26" s="60">
        <v>6.31</v>
      </c>
      <c r="E26" s="60">
        <v>4.95</v>
      </c>
      <c r="F26" s="60">
        <v>33.369999999999997</v>
      </c>
      <c r="G26" s="60">
        <v>199.5</v>
      </c>
    </row>
    <row r="27" spans="1:8" ht="16.5" thickBot="1" x14ac:dyDescent="0.3">
      <c r="A27" s="1"/>
      <c r="B27" s="54" t="s">
        <v>80</v>
      </c>
      <c r="C27" s="53">
        <v>200</v>
      </c>
      <c r="D27" s="31">
        <v>0.6</v>
      </c>
      <c r="E27" s="31">
        <v>0.2</v>
      </c>
      <c r="F27" s="31">
        <v>20</v>
      </c>
      <c r="G27" s="31">
        <v>90</v>
      </c>
    </row>
    <row r="28" spans="1:8" ht="16.5" thickBot="1" x14ac:dyDescent="0.3">
      <c r="A28" s="1"/>
      <c r="B28" s="54" t="s">
        <v>128</v>
      </c>
      <c r="C28" s="53">
        <v>150</v>
      </c>
      <c r="D28" s="9">
        <v>1.35</v>
      </c>
      <c r="E28" s="9">
        <v>0.3</v>
      </c>
      <c r="F28" s="9">
        <v>12.15</v>
      </c>
      <c r="G28" s="9">
        <v>60</v>
      </c>
    </row>
    <row r="29" spans="1:8" x14ac:dyDescent="0.25">
      <c r="A29" s="1"/>
      <c r="B29" s="3" t="s">
        <v>10</v>
      </c>
      <c r="C29" s="1"/>
      <c r="D29" s="1">
        <f>SUM(D26:D28)</f>
        <v>8.26</v>
      </c>
      <c r="E29" s="1">
        <f>SUM(E26:E28)</f>
        <v>5.45</v>
      </c>
      <c r="F29" s="1">
        <f>SUM(F26:F28)</f>
        <v>65.52</v>
      </c>
      <c r="G29" s="1">
        <f>SUM(G26:G28)</f>
        <v>349.5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0.65980629539951574</v>
      </c>
      <c r="F30" s="1">
        <f>F29/D29</f>
        <v>7.9322033898305078</v>
      </c>
      <c r="G30" s="1"/>
    </row>
    <row r="31" spans="1:8" x14ac:dyDescent="0.25">
      <c r="A31" s="1"/>
      <c r="B31" s="157" t="s">
        <v>66</v>
      </c>
      <c r="C31" s="158"/>
      <c r="D31" s="158"/>
      <c r="E31" s="158"/>
      <c r="F31" s="159"/>
      <c r="G31" s="1">
        <f>G29*65/G33</f>
        <v>13.408508729474814</v>
      </c>
    </row>
    <row r="32" spans="1:8" x14ac:dyDescent="0.25">
      <c r="A32" s="1"/>
      <c r="B32" s="157" t="s">
        <v>67</v>
      </c>
      <c r="C32" s="158"/>
      <c r="D32" s="158"/>
      <c r="E32" s="158"/>
      <c r="F32" s="159"/>
      <c r="G32" s="1">
        <f>G29*75/G33</f>
        <v>15.471356226317095</v>
      </c>
    </row>
    <row r="33" spans="1:7" x14ac:dyDescent="0.25">
      <c r="A33" s="1"/>
      <c r="B33" s="3" t="s">
        <v>14</v>
      </c>
      <c r="C33" s="1"/>
      <c r="D33" s="1">
        <f>D8+D21+D29</f>
        <v>58.99</v>
      </c>
      <c r="E33" s="1">
        <f>E8+E21+E29</f>
        <v>64.27</v>
      </c>
      <c r="F33" s="1">
        <f>F8+F21+F29</f>
        <v>183.37</v>
      </c>
      <c r="G33" s="1">
        <f>G8+G21+G29</f>
        <v>1694.26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1.0895066960501778</v>
      </c>
      <c r="F35" s="1">
        <f>F33/D33</f>
        <v>3.1084929649093067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47" t="s">
        <v>16</v>
      </c>
      <c r="C37" s="148"/>
      <c r="D37" s="148"/>
      <c r="E37" s="148"/>
      <c r="F37" s="149"/>
      <c r="G37" s="153">
        <f>G33*100/2100</f>
        <v>80.679047619047623</v>
      </c>
    </row>
    <row r="38" spans="1:7" x14ac:dyDescent="0.25">
      <c r="A38" s="1"/>
      <c r="B38" s="150"/>
      <c r="C38" s="151"/>
      <c r="D38" s="151"/>
      <c r="E38" s="151"/>
      <c r="F38" s="152"/>
      <c r="G38" s="154"/>
    </row>
    <row r="39" spans="1:7" x14ac:dyDescent="0.25">
      <c r="A39" s="1"/>
      <c r="B39" s="147" t="s">
        <v>15</v>
      </c>
      <c r="C39" s="148"/>
      <c r="D39" s="148"/>
      <c r="E39" s="148"/>
      <c r="F39" s="149"/>
      <c r="G39" s="153">
        <f>G33*100/2300</f>
        <v>73.663478260869567</v>
      </c>
    </row>
    <row r="40" spans="1:7" x14ac:dyDescent="0.25">
      <c r="A40" s="1"/>
      <c r="B40" s="150"/>
      <c r="C40" s="151"/>
      <c r="D40" s="151"/>
      <c r="E40" s="151"/>
      <c r="F40" s="152"/>
      <c r="G40" s="154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51</v>
      </c>
      <c r="C42" s="3"/>
      <c r="D42" s="3"/>
      <c r="E42" s="3"/>
      <c r="F42" s="3"/>
      <c r="G42" s="3"/>
    </row>
    <row r="43" spans="1:7" x14ac:dyDescent="0.25">
      <c r="A43" s="1"/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A44" s="1"/>
      <c r="B44" s="3" t="s">
        <v>53</v>
      </c>
      <c r="C44" s="1"/>
      <c r="D44" s="1">
        <f>D33*D43</f>
        <v>235.96</v>
      </c>
      <c r="E44" s="1">
        <f>E33*E43</f>
        <v>578.42999999999995</v>
      </c>
      <c r="F44" s="1">
        <f>F33*F43</f>
        <v>733.48</v>
      </c>
      <c r="G44" s="1"/>
    </row>
    <row r="45" spans="1:7" x14ac:dyDescent="0.25">
      <c r="B45" s="3" t="s">
        <v>54</v>
      </c>
      <c r="C45" s="1"/>
      <c r="D45" s="1">
        <f>D44+E44+F44</f>
        <v>1547.87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15.244174252359695</v>
      </c>
      <c r="E46" s="1">
        <f>E44*100/D45</f>
        <v>37.369417328328602</v>
      </c>
      <c r="F46" s="1">
        <f>F44*100/D45</f>
        <v>47.386408419311699</v>
      </c>
      <c r="G46" s="1"/>
    </row>
    <row r="47" spans="1:7" ht="30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  <row r="50" ht="15" customHeight="1" x14ac:dyDescent="0.25"/>
    <row r="52" ht="15" customHeight="1" x14ac:dyDescent="0.25"/>
  </sheetData>
  <mergeCells count="12">
    <mergeCell ref="B23:F23"/>
    <mergeCell ref="B2:H2"/>
    <mergeCell ref="B3:H3"/>
    <mergeCell ref="B10:F10"/>
    <mergeCell ref="B11:F11"/>
    <mergeCell ref="B39:F40"/>
    <mergeCell ref="G39:G40"/>
    <mergeCell ref="B24:F24"/>
    <mergeCell ref="B31:F31"/>
    <mergeCell ref="B32:F32"/>
    <mergeCell ref="B37:F38"/>
    <mergeCell ref="G37:G38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workbookViewId="0">
      <selection activeCell="B7" sqref="B7:G7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44" t="s">
        <v>21</v>
      </c>
      <c r="C2" s="145"/>
      <c r="D2" s="145"/>
      <c r="E2" s="145"/>
      <c r="F2" s="145"/>
      <c r="G2" s="145"/>
      <c r="H2" s="146"/>
    </row>
    <row r="3" spans="1:13" x14ac:dyDescent="0.25">
      <c r="A3" s="1"/>
      <c r="B3" s="144" t="s">
        <v>9</v>
      </c>
      <c r="C3" s="145"/>
      <c r="D3" s="145"/>
      <c r="E3" s="145"/>
      <c r="F3" s="145"/>
      <c r="G3" s="145"/>
      <c r="H3" s="146"/>
    </row>
    <row r="4" spans="1:13" ht="16.5" customHeight="1" x14ac:dyDescent="0.25">
      <c r="A4" s="1"/>
      <c r="B4" s="63" t="s">
        <v>149</v>
      </c>
      <c r="C4" s="132" t="s">
        <v>62</v>
      </c>
      <c r="D4" s="103">
        <v>13.3</v>
      </c>
      <c r="E4" s="103">
        <v>23.3</v>
      </c>
      <c r="F4" s="103">
        <v>28.9</v>
      </c>
      <c r="G4" s="103">
        <v>379</v>
      </c>
      <c r="H4" s="76"/>
    </row>
    <row r="5" spans="1:13" ht="16.5" thickBot="1" x14ac:dyDescent="0.3">
      <c r="A5" s="1"/>
      <c r="B5" s="65" t="s">
        <v>123</v>
      </c>
      <c r="C5" s="117">
        <v>200</v>
      </c>
      <c r="D5" s="118">
        <v>0.2</v>
      </c>
      <c r="E5" s="118">
        <v>0.06</v>
      </c>
      <c r="F5" s="118">
        <v>15</v>
      </c>
      <c r="G5" s="118">
        <v>56</v>
      </c>
      <c r="H5" s="76"/>
    </row>
    <row r="6" spans="1:13" ht="18" customHeight="1" thickBot="1" x14ac:dyDescent="0.3">
      <c r="A6" s="1"/>
      <c r="B6" s="63" t="s">
        <v>63</v>
      </c>
      <c r="C6" s="86">
        <v>30</v>
      </c>
      <c r="D6" s="119">
        <v>1.98</v>
      </c>
      <c r="E6" s="119">
        <v>0.36</v>
      </c>
      <c r="F6" s="119">
        <v>10.26</v>
      </c>
      <c r="G6" s="119">
        <v>54.3</v>
      </c>
      <c r="H6" s="76"/>
    </row>
    <row r="7" spans="1:13" ht="16.5" thickBot="1" x14ac:dyDescent="0.3">
      <c r="A7" s="1"/>
      <c r="B7" s="65" t="s">
        <v>85</v>
      </c>
      <c r="C7" s="113">
        <v>45</v>
      </c>
      <c r="D7" s="109">
        <v>5.8</v>
      </c>
      <c r="E7" s="109">
        <v>7.5</v>
      </c>
      <c r="F7" s="109">
        <v>7.2</v>
      </c>
      <c r="G7" s="109">
        <v>119.7</v>
      </c>
      <c r="H7" s="76"/>
    </row>
    <row r="8" spans="1:13" x14ac:dyDescent="0.25">
      <c r="A8" s="1"/>
      <c r="B8" s="89" t="s">
        <v>10</v>
      </c>
      <c r="C8" s="90"/>
      <c r="D8" s="90">
        <f>SUM(D4:D7)</f>
        <v>21.28</v>
      </c>
      <c r="E8" s="90">
        <f>SUM(E4:E7)</f>
        <v>31.22</v>
      </c>
      <c r="F8" s="90">
        <f>SUM(F4:F7)</f>
        <v>61.36</v>
      </c>
      <c r="G8" s="90">
        <f>SUM(G4:G7)</f>
        <v>609</v>
      </c>
      <c r="H8" s="76"/>
    </row>
    <row r="9" spans="1:13" x14ac:dyDescent="0.25">
      <c r="A9" s="1"/>
      <c r="B9" s="77" t="s">
        <v>11</v>
      </c>
      <c r="C9" s="78"/>
      <c r="D9" s="78">
        <v>1</v>
      </c>
      <c r="E9" s="78">
        <f>E8/D8</f>
        <v>1.4671052631578947</v>
      </c>
      <c r="F9" s="78">
        <f>F8/D8</f>
        <v>2.8834586466165413</v>
      </c>
      <c r="G9" s="78"/>
      <c r="H9" s="76"/>
    </row>
    <row r="10" spans="1:13" x14ac:dyDescent="0.25">
      <c r="A10" s="1"/>
      <c r="B10" s="144" t="s">
        <v>66</v>
      </c>
      <c r="C10" s="155"/>
      <c r="D10" s="155"/>
      <c r="E10" s="155"/>
      <c r="F10" s="156"/>
      <c r="G10" s="78">
        <f>G8*65/G32</f>
        <v>22.513607125185551</v>
      </c>
      <c r="H10" s="76"/>
    </row>
    <row r="11" spans="1:13" x14ac:dyDescent="0.25">
      <c r="A11" s="1"/>
      <c r="B11" s="144" t="s">
        <v>67</v>
      </c>
      <c r="C11" s="155"/>
      <c r="D11" s="155"/>
      <c r="E11" s="155"/>
      <c r="F11" s="156"/>
      <c r="G11" s="78">
        <f>G8*75/G32</f>
        <v>25.977238990598714</v>
      </c>
      <c r="H11" s="76"/>
    </row>
    <row r="12" spans="1:13" ht="15.75" thickBot="1" x14ac:dyDescent="0.3">
      <c r="A12" s="1"/>
      <c r="B12" s="79" t="s">
        <v>12</v>
      </c>
      <c r="C12" s="80"/>
      <c r="D12" s="80"/>
      <c r="E12" s="80"/>
      <c r="F12" s="80"/>
      <c r="G12" s="80"/>
      <c r="H12" s="76"/>
    </row>
    <row r="13" spans="1:13" ht="32.25" thickBot="1" x14ac:dyDescent="0.3">
      <c r="A13" s="1"/>
      <c r="B13" s="65" t="s">
        <v>132</v>
      </c>
      <c r="C13" s="86">
        <v>30</v>
      </c>
      <c r="D13" s="91">
        <v>1.68</v>
      </c>
      <c r="E13" s="91">
        <v>0</v>
      </c>
      <c r="F13" s="91">
        <v>0.78</v>
      </c>
      <c r="G13" s="91">
        <v>9.6</v>
      </c>
      <c r="H13" s="76"/>
    </row>
    <row r="14" spans="1:13" ht="25.5" customHeight="1" thickBot="1" x14ac:dyDescent="0.3">
      <c r="A14" s="1"/>
      <c r="B14" s="63" t="s">
        <v>105</v>
      </c>
      <c r="C14" s="110" t="s">
        <v>64</v>
      </c>
      <c r="D14" s="91">
        <v>2.25</v>
      </c>
      <c r="E14" s="91">
        <v>6.25</v>
      </c>
      <c r="F14" s="91">
        <v>14.25</v>
      </c>
      <c r="G14" s="109">
        <v>122.5</v>
      </c>
      <c r="H14" s="116"/>
      <c r="I14" s="47"/>
      <c r="J14" s="39"/>
      <c r="K14" s="39"/>
      <c r="L14" s="39"/>
      <c r="M14" s="62"/>
    </row>
    <row r="15" spans="1:13" ht="16.5" thickBot="1" x14ac:dyDescent="0.3">
      <c r="A15" s="1"/>
      <c r="B15" s="67" t="s">
        <v>150</v>
      </c>
      <c r="C15" s="143" t="s">
        <v>151</v>
      </c>
      <c r="D15" s="85">
        <v>11.75</v>
      </c>
      <c r="E15" s="120">
        <v>16.98</v>
      </c>
      <c r="F15" s="85">
        <v>1.9</v>
      </c>
      <c r="G15" s="85">
        <v>209.47</v>
      </c>
      <c r="H15" s="76"/>
    </row>
    <row r="16" spans="1:13" ht="18" customHeight="1" thickBot="1" x14ac:dyDescent="0.3">
      <c r="A16" s="1"/>
      <c r="B16" s="63" t="s">
        <v>71</v>
      </c>
      <c r="C16" s="94">
        <v>150</v>
      </c>
      <c r="D16" s="85">
        <v>5.0999999999999996</v>
      </c>
      <c r="E16" s="109">
        <v>4.3499999999999996</v>
      </c>
      <c r="F16" s="85">
        <v>30.3</v>
      </c>
      <c r="G16" s="85">
        <v>180</v>
      </c>
      <c r="H16" s="76"/>
    </row>
    <row r="17" spans="1:8" ht="32.25" thickBot="1" x14ac:dyDescent="0.3">
      <c r="A17" s="1"/>
      <c r="B17" s="65" t="s">
        <v>121</v>
      </c>
      <c r="C17" s="94">
        <v>200</v>
      </c>
      <c r="D17" s="91">
        <v>0.6</v>
      </c>
      <c r="E17" s="91"/>
      <c r="F17" s="91">
        <v>16.399999999999999</v>
      </c>
      <c r="G17" s="91">
        <v>68</v>
      </c>
      <c r="H17" s="76"/>
    </row>
    <row r="18" spans="1:8" ht="16.5" thickBot="1" x14ac:dyDescent="0.3">
      <c r="A18" s="1"/>
      <c r="B18" s="67" t="s">
        <v>63</v>
      </c>
      <c r="C18" s="94">
        <v>30</v>
      </c>
      <c r="D18" s="88">
        <v>1.98</v>
      </c>
      <c r="E18" s="88">
        <v>0.36</v>
      </c>
      <c r="F18" s="88">
        <v>10.26</v>
      </c>
      <c r="G18" s="88">
        <v>54.3</v>
      </c>
      <c r="H18" s="76"/>
    </row>
    <row r="19" spans="1:8" ht="16.5" thickBot="1" x14ac:dyDescent="0.3">
      <c r="A19" s="1"/>
      <c r="B19" s="67" t="s">
        <v>119</v>
      </c>
      <c r="C19" s="83">
        <v>50</v>
      </c>
      <c r="D19" s="88">
        <v>7.6</v>
      </c>
      <c r="E19" s="88">
        <v>0.51</v>
      </c>
      <c r="F19" s="88">
        <v>46.7</v>
      </c>
      <c r="G19" s="88">
        <v>131</v>
      </c>
      <c r="H19" s="76"/>
    </row>
    <row r="20" spans="1:8" x14ac:dyDescent="0.25">
      <c r="A20" s="1"/>
      <c r="B20" s="89" t="s">
        <v>10</v>
      </c>
      <c r="C20" s="90"/>
      <c r="D20" s="90">
        <f>SUM(D13:D19)</f>
        <v>30.96</v>
      </c>
      <c r="E20" s="90">
        <f>SUM(E13:E19)</f>
        <v>28.45</v>
      </c>
      <c r="F20" s="90">
        <f>SUM(F13:F19)</f>
        <v>120.59</v>
      </c>
      <c r="G20" s="90">
        <f>SUM(G13:G19)</f>
        <v>774.86999999999989</v>
      </c>
      <c r="H20" s="76"/>
    </row>
    <row r="21" spans="1:8" x14ac:dyDescent="0.25">
      <c r="A21" s="1"/>
      <c r="B21" s="77" t="s">
        <v>11</v>
      </c>
      <c r="C21" s="78"/>
      <c r="D21" s="78">
        <v>1</v>
      </c>
      <c r="E21" s="78">
        <f>E20/D20</f>
        <v>0.91892764857881137</v>
      </c>
      <c r="F21" s="78">
        <f>F20/D20</f>
        <v>3.8950258397932815</v>
      </c>
      <c r="G21" s="78"/>
      <c r="H21" s="76"/>
    </row>
    <row r="22" spans="1:8" x14ac:dyDescent="0.25">
      <c r="A22" s="1"/>
      <c r="B22" s="144" t="s">
        <v>66</v>
      </c>
      <c r="C22" s="155"/>
      <c r="D22" s="155"/>
      <c r="E22" s="155"/>
      <c r="F22" s="156"/>
      <c r="G22" s="78">
        <f>G20*65/G32</f>
        <v>28.645515193912196</v>
      </c>
      <c r="H22" s="76"/>
    </row>
    <row r="23" spans="1:8" x14ac:dyDescent="0.25">
      <c r="A23" s="1"/>
      <c r="B23" s="144" t="s">
        <v>67</v>
      </c>
      <c r="C23" s="155"/>
      <c r="D23" s="155"/>
      <c r="E23" s="155"/>
      <c r="F23" s="156"/>
      <c r="G23" s="78">
        <f>G20*75/G32</f>
        <v>33.052517531437147</v>
      </c>
      <c r="H23" s="76"/>
    </row>
    <row r="24" spans="1:8" x14ac:dyDescent="0.25">
      <c r="A24" s="1"/>
      <c r="B24" s="5" t="s">
        <v>13</v>
      </c>
      <c r="C24" s="6"/>
      <c r="D24" s="6"/>
      <c r="E24" s="6"/>
      <c r="F24" s="6"/>
      <c r="G24" s="6"/>
    </row>
    <row r="25" spans="1:8" ht="31.5" x14ac:dyDescent="0.25">
      <c r="A25" s="1"/>
      <c r="B25" s="81" t="s">
        <v>108</v>
      </c>
      <c r="C25" s="51" t="s">
        <v>109</v>
      </c>
      <c r="D25" s="61">
        <v>10.3</v>
      </c>
      <c r="E25" s="61">
        <v>11.2</v>
      </c>
      <c r="F25" s="61">
        <v>23.5</v>
      </c>
      <c r="G25" s="61">
        <v>228.9</v>
      </c>
    </row>
    <row r="26" spans="1:8" ht="16.5" thickBot="1" x14ac:dyDescent="0.3">
      <c r="A26" s="1"/>
      <c r="B26" s="82" t="s">
        <v>74</v>
      </c>
      <c r="C26" s="72">
        <v>200</v>
      </c>
      <c r="D26" s="73">
        <v>1.4</v>
      </c>
      <c r="E26" s="73">
        <v>1</v>
      </c>
      <c r="F26" s="73">
        <v>15</v>
      </c>
      <c r="G26" s="74">
        <v>78</v>
      </c>
    </row>
    <row r="27" spans="1:8" ht="16.5" thickBot="1" x14ac:dyDescent="0.3">
      <c r="A27" s="1"/>
      <c r="B27" s="45" t="s">
        <v>126</v>
      </c>
      <c r="C27" s="46">
        <v>150</v>
      </c>
      <c r="D27" s="18">
        <v>0.6</v>
      </c>
      <c r="E27" s="18">
        <v>0.6</v>
      </c>
      <c r="F27" s="18">
        <v>14.7</v>
      </c>
      <c r="G27" s="18">
        <v>67.5</v>
      </c>
    </row>
    <row r="28" spans="1:8" x14ac:dyDescent="0.25">
      <c r="A28" s="1"/>
      <c r="B28" s="3" t="s">
        <v>10</v>
      </c>
      <c r="C28" s="1"/>
      <c r="D28" s="1">
        <f>SUM(D25:D27)</f>
        <v>12.3</v>
      </c>
      <c r="E28" s="1">
        <f>SUM(E25:E27)</f>
        <v>12.799999999999999</v>
      </c>
      <c r="F28" s="1">
        <f>SUM(F25:F27)</f>
        <v>53.2</v>
      </c>
      <c r="G28" s="1">
        <f>SUM(G25:G27)</f>
        <v>374.4</v>
      </c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1.0406504065040649</v>
      </c>
      <c r="F29" s="1">
        <f>F28/D28</f>
        <v>4.3252032520325203</v>
      </c>
      <c r="G29" s="1"/>
    </row>
    <row r="30" spans="1:8" x14ac:dyDescent="0.25">
      <c r="A30" s="1"/>
      <c r="B30" s="157" t="s">
        <v>66</v>
      </c>
      <c r="C30" s="158"/>
      <c r="D30" s="158"/>
      <c r="E30" s="158"/>
      <c r="F30" s="159"/>
      <c r="G30" s="1">
        <f>G28*65/G32</f>
        <v>13.840877680902251</v>
      </c>
    </row>
    <row r="31" spans="1:8" x14ac:dyDescent="0.25">
      <c r="A31" s="1"/>
      <c r="B31" s="157" t="s">
        <v>67</v>
      </c>
      <c r="C31" s="158"/>
      <c r="D31" s="158"/>
      <c r="E31" s="158"/>
      <c r="F31" s="159"/>
      <c r="G31" s="1">
        <f>G28*75/G32</f>
        <v>15.970243477964136</v>
      </c>
    </row>
    <row r="32" spans="1:8" x14ac:dyDescent="0.25">
      <c r="A32" s="1"/>
      <c r="B32" s="3" t="s">
        <v>14</v>
      </c>
      <c r="C32" s="1"/>
      <c r="D32" s="1">
        <f>D8+D20+D28</f>
        <v>64.540000000000006</v>
      </c>
      <c r="E32" s="1">
        <f>E8+E20+E28</f>
        <v>72.47</v>
      </c>
      <c r="F32" s="1">
        <f>F8+F20+F28</f>
        <v>235.14999999999998</v>
      </c>
      <c r="G32" s="1">
        <f>G8+G20+G28</f>
        <v>1758.27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1.1228695382708396</v>
      </c>
      <c r="F34" s="1">
        <f>F32/D32</f>
        <v>3.6434769135419889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7" t="s">
        <v>16</v>
      </c>
      <c r="C36" s="148"/>
      <c r="D36" s="148"/>
      <c r="E36" s="148"/>
      <c r="F36" s="149"/>
      <c r="G36" s="153">
        <f>G32*100/2100</f>
        <v>83.727142857142852</v>
      </c>
    </row>
    <row r="37" spans="1:7" x14ac:dyDescent="0.25">
      <c r="A37" s="1"/>
      <c r="B37" s="150"/>
      <c r="C37" s="151"/>
      <c r="D37" s="151"/>
      <c r="E37" s="151"/>
      <c r="F37" s="152"/>
      <c r="G37" s="154"/>
    </row>
    <row r="38" spans="1:7" x14ac:dyDescent="0.25">
      <c r="A38" s="1"/>
      <c r="B38" s="147" t="s">
        <v>15</v>
      </c>
      <c r="C38" s="148"/>
      <c r="D38" s="148"/>
      <c r="E38" s="148"/>
      <c r="F38" s="149"/>
      <c r="G38" s="153">
        <f>G32*100/2300</f>
        <v>76.446521739130432</v>
      </c>
    </row>
    <row r="39" spans="1:7" x14ac:dyDescent="0.25">
      <c r="A39" s="1"/>
      <c r="B39" s="150"/>
      <c r="C39" s="151"/>
      <c r="D39" s="151"/>
      <c r="E39" s="151"/>
      <c r="F39" s="152"/>
      <c r="G39" s="154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B41" s="3" t="s">
        <v>51</v>
      </c>
      <c r="C41" s="3"/>
      <c r="D41" s="3"/>
      <c r="E41" s="3"/>
      <c r="F41" s="3"/>
      <c r="G41" s="3"/>
    </row>
    <row r="42" spans="1:7" x14ac:dyDescent="0.25"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B43" s="3" t="s">
        <v>53</v>
      </c>
      <c r="C43" s="1"/>
      <c r="D43" s="1">
        <f>D32*D42</f>
        <v>258.16000000000003</v>
      </c>
      <c r="E43" s="1">
        <f>E32*E42</f>
        <v>652.23</v>
      </c>
      <c r="F43" s="1">
        <f>F32*F42</f>
        <v>940.59999999999991</v>
      </c>
      <c r="G43" s="1"/>
    </row>
    <row r="44" spans="1:7" ht="15" customHeight="1" x14ac:dyDescent="0.25">
      <c r="B44" s="3" t="s">
        <v>54</v>
      </c>
      <c r="C44" s="1"/>
      <c r="D44" s="1">
        <f>D43+E43+F43</f>
        <v>1850.99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13.947130994764965</v>
      </c>
      <c r="E45" s="1">
        <f>E43*100/D44</f>
        <v>35.236819215662969</v>
      </c>
      <c r="F45" s="1">
        <f>F43*100/D44</f>
        <v>50.816049789572055</v>
      </c>
      <c r="G45" s="1"/>
    </row>
    <row r="46" spans="1:7" ht="15" customHeight="1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2:F22"/>
    <mergeCell ref="B2:H2"/>
    <mergeCell ref="B3:H3"/>
    <mergeCell ref="B10:F10"/>
    <mergeCell ref="B11:F11"/>
    <mergeCell ref="B38:F39"/>
    <mergeCell ref="G38:G39"/>
    <mergeCell ref="B23:F23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workbookViewId="0">
      <selection activeCell="A14" sqref="A14:XFD14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4" t="s">
        <v>22</v>
      </c>
      <c r="C2" s="145"/>
      <c r="D2" s="145"/>
      <c r="E2" s="145"/>
      <c r="F2" s="145"/>
      <c r="G2" s="145"/>
      <c r="H2" s="146"/>
    </row>
    <row r="3" spans="1:8" ht="15.75" thickBot="1" x14ac:dyDescent="0.3">
      <c r="A3" s="1"/>
      <c r="B3" s="144" t="s">
        <v>9</v>
      </c>
      <c r="C3" s="145"/>
      <c r="D3" s="145"/>
      <c r="E3" s="145"/>
      <c r="F3" s="145"/>
      <c r="G3" s="145"/>
      <c r="H3" s="146"/>
    </row>
    <row r="4" spans="1:8" ht="17.25" customHeight="1" thickBot="1" x14ac:dyDescent="0.3">
      <c r="A4" s="1"/>
      <c r="B4" s="65" t="s">
        <v>110</v>
      </c>
      <c r="C4" s="86" t="s">
        <v>61</v>
      </c>
      <c r="D4" s="91">
        <v>16.27</v>
      </c>
      <c r="E4" s="91">
        <v>12.04</v>
      </c>
      <c r="F4" s="91">
        <v>22.33</v>
      </c>
      <c r="G4" s="91">
        <v>131.30000000000001</v>
      </c>
      <c r="H4" s="76"/>
    </row>
    <row r="5" spans="1:8" ht="16.5" customHeight="1" thickBot="1" x14ac:dyDescent="0.3">
      <c r="A5" s="1"/>
      <c r="B5" s="67" t="s">
        <v>81</v>
      </c>
      <c r="C5" s="94">
        <v>200</v>
      </c>
      <c r="D5" s="85">
        <v>3.6</v>
      </c>
      <c r="E5" s="85">
        <v>2.8</v>
      </c>
      <c r="F5" s="85">
        <v>17.600000000000001</v>
      </c>
      <c r="G5" s="84">
        <v>196</v>
      </c>
      <c r="H5" s="76"/>
    </row>
    <row r="6" spans="1:8" ht="16.5" thickBot="1" x14ac:dyDescent="0.3">
      <c r="A6" s="28"/>
      <c r="B6" s="67" t="s">
        <v>119</v>
      </c>
      <c r="C6" s="94">
        <v>50</v>
      </c>
      <c r="D6" s="88">
        <v>7.6</v>
      </c>
      <c r="E6" s="88">
        <v>0.51</v>
      </c>
      <c r="F6" s="88">
        <v>46.7</v>
      </c>
      <c r="G6" s="88">
        <v>231</v>
      </c>
      <c r="H6" s="76"/>
    </row>
    <row r="7" spans="1:8" x14ac:dyDescent="0.25">
      <c r="A7" s="1"/>
      <c r="B7" s="89" t="s">
        <v>10</v>
      </c>
      <c r="C7" s="90"/>
      <c r="D7" s="90">
        <f>SUM(D4:D6)</f>
        <v>27.47</v>
      </c>
      <c r="E7" s="90">
        <f>SUM(E4:E6)</f>
        <v>15.35</v>
      </c>
      <c r="F7" s="90">
        <f>SUM(F4:F6)</f>
        <v>86.63</v>
      </c>
      <c r="G7" s="90">
        <f>SUM(G4:G6)</f>
        <v>558.29999999999995</v>
      </c>
      <c r="H7" s="76"/>
    </row>
    <row r="8" spans="1:8" x14ac:dyDescent="0.25">
      <c r="A8" s="1"/>
      <c r="B8" s="77" t="s">
        <v>11</v>
      </c>
      <c r="C8" s="78"/>
      <c r="D8" s="78">
        <v>1</v>
      </c>
      <c r="E8" s="78">
        <f>E7/D7</f>
        <v>0.55879140880961053</v>
      </c>
      <c r="F8" s="78">
        <f>F7/D7</f>
        <v>3.1536221332362575</v>
      </c>
      <c r="G8" s="78"/>
      <c r="H8" s="76"/>
    </row>
    <row r="9" spans="1:8" x14ac:dyDescent="0.25">
      <c r="A9" s="1"/>
      <c r="B9" s="144" t="s">
        <v>66</v>
      </c>
      <c r="C9" s="155"/>
      <c r="D9" s="155"/>
      <c r="E9" s="155"/>
      <c r="F9" s="156"/>
      <c r="G9" s="78">
        <f>G7*65/G31</f>
        <v>20.347692980537939</v>
      </c>
      <c r="H9" s="76"/>
    </row>
    <row r="10" spans="1:8" x14ac:dyDescent="0.25">
      <c r="A10" s="1"/>
      <c r="B10" s="144" t="s">
        <v>70</v>
      </c>
      <c r="C10" s="155"/>
      <c r="D10" s="155"/>
      <c r="E10" s="155"/>
      <c r="F10" s="156"/>
      <c r="G10" s="78">
        <f>G7*75/G31</f>
        <v>23.478107285236085</v>
      </c>
      <c r="H10" s="76"/>
    </row>
    <row r="11" spans="1:8" ht="15.75" thickBot="1" x14ac:dyDescent="0.3">
      <c r="A11" s="1"/>
      <c r="B11" s="79" t="s">
        <v>12</v>
      </c>
      <c r="C11" s="80"/>
      <c r="D11" s="80"/>
      <c r="E11" s="80"/>
      <c r="F11" s="80"/>
      <c r="G11" s="80"/>
      <c r="H11" s="76"/>
    </row>
    <row r="12" spans="1:8" ht="16.5" thickBot="1" x14ac:dyDescent="0.3">
      <c r="A12" s="1"/>
      <c r="B12" s="65" t="s">
        <v>163</v>
      </c>
      <c r="C12" s="86">
        <v>60</v>
      </c>
      <c r="D12" s="91">
        <v>3.84</v>
      </c>
      <c r="E12" s="91">
        <v>10.08</v>
      </c>
      <c r="F12" s="91">
        <v>1.68</v>
      </c>
      <c r="G12" s="91">
        <v>112.8</v>
      </c>
      <c r="H12" s="76"/>
    </row>
    <row r="13" spans="1:8" ht="20.25" customHeight="1" thickBot="1" x14ac:dyDescent="0.3">
      <c r="A13" s="1"/>
      <c r="B13" s="66" t="s">
        <v>155</v>
      </c>
      <c r="C13" s="86" t="s">
        <v>75</v>
      </c>
      <c r="D13" s="91">
        <v>10.65</v>
      </c>
      <c r="E13" s="91">
        <v>7.32</v>
      </c>
      <c r="F13" s="91">
        <v>9.34</v>
      </c>
      <c r="G13" s="91">
        <v>148.80000000000001</v>
      </c>
      <c r="H13" s="76"/>
    </row>
    <row r="14" spans="1:8" ht="16.5" thickBot="1" x14ac:dyDescent="0.3">
      <c r="A14" s="1"/>
      <c r="B14" s="67" t="s">
        <v>152</v>
      </c>
      <c r="C14" s="130">
        <v>75</v>
      </c>
      <c r="D14" s="85">
        <v>14.84</v>
      </c>
      <c r="E14" s="85">
        <v>10.119999999999999</v>
      </c>
      <c r="F14" s="85">
        <v>10.119999999999999</v>
      </c>
      <c r="G14" s="85">
        <v>192.11</v>
      </c>
      <c r="H14" s="76"/>
    </row>
    <row r="15" spans="1:8" ht="15.75" x14ac:dyDescent="0.25">
      <c r="A15" s="1"/>
      <c r="B15" s="63" t="s">
        <v>69</v>
      </c>
      <c r="C15" s="133">
        <v>150</v>
      </c>
      <c r="D15" s="120">
        <v>3.15</v>
      </c>
      <c r="E15" s="120">
        <v>4.95</v>
      </c>
      <c r="F15" s="134">
        <v>20.100000000000001</v>
      </c>
      <c r="G15" s="134">
        <v>138</v>
      </c>
      <c r="H15" s="76"/>
    </row>
    <row r="16" spans="1:8" ht="31.5" x14ac:dyDescent="0.25">
      <c r="A16" s="1"/>
      <c r="B16" s="65" t="s">
        <v>122</v>
      </c>
      <c r="C16" s="100">
        <v>200</v>
      </c>
      <c r="D16" s="135">
        <v>0.1</v>
      </c>
      <c r="E16" s="135"/>
      <c r="F16" s="135">
        <v>7.6</v>
      </c>
      <c r="G16" s="136">
        <v>31</v>
      </c>
      <c r="H16" s="76"/>
    </row>
    <row r="17" spans="1:8" ht="16.5" thickBot="1" x14ac:dyDescent="0.3">
      <c r="A17" s="1"/>
      <c r="B17" s="67" t="s">
        <v>63</v>
      </c>
      <c r="C17" s="94">
        <v>30</v>
      </c>
      <c r="D17" s="88">
        <v>1.98</v>
      </c>
      <c r="E17" s="88">
        <v>0.36</v>
      </c>
      <c r="F17" s="88">
        <v>10.26</v>
      </c>
      <c r="G17" s="88">
        <v>54.3</v>
      </c>
      <c r="H17" s="76"/>
    </row>
    <row r="18" spans="1:8" ht="15.75" x14ac:dyDescent="0.25">
      <c r="A18" s="1"/>
      <c r="B18" s="65" t="s">
        <v>72</v>
      </c>
      <c r="C18" s="102">
        <v>40</v>
      </c>
      <c r="D18" s="121">
        <v>3.04</v>
      </c>
      <c r="E18" s="121">
        <v>0.36</v>
      </c>
      <c r="F18" s="121">
        <v>18.68</v>
      </c>
      <c r="G18" s="121">
        <v>92.4</v>
      </c>
      <c r="H18" s="76"/>
    </row>
    <row r="19" spans="1:8" x14ac:dyDescent="0.25">
      <c r="A19" s="1"/>
      <c r="B19" s="89" t="s">
        <v>10</v>
      </c>
      <c r="C19" s="90"/>
      <c r="D19" s="90">
        <f>SUM(D12:D18)</f>
        <v>37.599999999999994</v>
      </c>
      <c r="E19" s="90">
        <f>SUM(E12:E18)</f>
        <v>33.19</v>
      </c>
      <c r="F19" s="90">
        <f>SUM(F12:F18)</f>
        <v>77.78</v>
      </c>
      <c r="G19" s="90">
        <f>SUM(G12:G18)</f>
        <v>769.41</v>
      </c>
      <c r="H19" s="76"/>
    </row>
    <row r="20" spans="1:8" x14ac:dyDescent="0.25">
      <c r="A20" s="1"/>
      <c r="B20" s="77" t="s">
        <v>11</v>
      </c>
      <c r="C20" s="78"/>
      <c r="D20" s="78">
        <v>1</v>
      </c>
      <c r="E20" s="78">
        <f>E19/D19</f>
        <v>0.88271276595744685</v>
      </c>
      <c r="F20" s="78">
        <f>F19/D19</f>
        <v>2.0686170212765962</v>
      </c>
      <c r="G20" s="78"/>
      <c r="H20" s="76"/>
    </row>
    <row r="21" spans="1:8" x14ac:dyDescent="0.25">
      <c r="A21" s="1"/>
      <c r="B21" s="144" t="s">
        <v>66</v>
      </c>
      <c r="C21" s="155"/>
      <c r="D21" s="155"/>
      <c r="E21" s="155"/>
      <c r="F21" s="156"/>
      <c r="G21" s="78">
        <f>G19*65/G31</f>
        <v>28.041766892630658</v>
      </c>
      <c r="H21" s="76"/>
    </row>
    <row r="22" spans="1:8" x14ac:dyDescent="0.25">
      <c r="A22" s="1"/>
      <c r="B22" s="144" t="s">
        <v>67</v>
      </c>
      <c r="C22" s="155"/>
      <c r="D22" s="155"/>
      <c r="E22" s="155"/>
      <c r="F22" s="156"/>
      <c r="G22" s="78">
        <f>G19*75/G31</f>
        <v>32.355884876112299</v>
      </c>
      <c r="H22" s="76"/>
    </row>
    <row r="23" spans="1:8" x14ac:dyDescent="0.25">
      <c r="A23" s="1"/>
      <c r="B23" s="5" t="s">
        <v>13</v>
      </c>
      <c r="C23" s="6"/>
      <c r="D23" s="6"/>
      <c r="E23" s="6"/>
      <c r="F23" s="6"/>
      <c r="G23" s="6"/>
    </row>
    <row r="24" spans="1:8" ht="15.75" x14ac:dyDescent="0.25">
      <c r="A24" s="1"/>
      <c r="B24" s="81" t="s">
        <v>124</v>
      </c>
      <c r="C24" s="51">
        <v>100</v>
      </c>
      <c r="D24" s="32">
        <v>9.1999999999999993</v>
      </c>
      <c r="E24" s="32">
        <v>14.87</v>
      </c>
      <c r="F24" s="32">
        <v>33.6</v>
      </c>
      <c r="G24" s="32">
        <v>305.76</v>
      </c>
    </row>
    <row r="25" spans="1:8" ht="16.5" thickBot="1" x14ac:dyDescent="0.3">
      <c r="A25" s="1"/>
      <c r="B25" s="54" t="s">
        <v>80</v>
      </c>
      <c r="C25" s="55">
        <v>200</v>
      </c>
      <c r="D25" s="18">
        <v>0.6</v>
      </c>
      <c r="E25" s="18">
        <v>0.2</v>
      </c>
      <c r="F25" s="18">
        <v>20</v>
      </c>
      <c r="G25" s="18">
        <v>90</v>
      </c>
    </row>
    <row r="26" spans="1:8" ht="15.75" x14ac:dyDescent="0.25">
      <c r="A26" s="1"/>
      <c r="B26" s="54" t="s">
        <v>128</v>
      </c>
      <c r="C26" s="55">
        <v>150</v>
      </c>
      <c r="D26" s="32">
        <v>1.35</v>
      </c>
      <c r="E26" s="32">
        <v>0.3</v>
      </c>
      <c r="F26" s="32">
        <v>12.15</v>
      </c>
      <c r="G26" s="33">
        <v>60</v>
      </c>
    </row>
    <row r="27" spans="1:8" x14ac:dyDescent="0.25">
      <c r="A27" s="1"/>
      <c r="B27" s="3" t="s">
        <v>10</v>
      </c>
      <c r="C27" s="1"/>
      <c r="D27" s="1">
        <f>SUM(D24:D26)</f>
        <v>11.149999999999999</v>
      </c>
      <c r="E27" s="1">
        <f>SUM(E24:E26)</f>
        <v>15.37</v>
      </c>
      <c r="F27" s="1">
        <f>SUM(F24:F26)</f>
        <v>65.75</v>
      </c>
      <c r="G27" s="1">
        <f>SUM(G24:G26)</f>
        <v>455.76</v>
      </c>
    </row>
    <row r="28" spans="1:8" x14ac:dyDescent="0.25">
      <c r="A28" s="1"/>
      <c r="B28" s="3" t="s">
        <v>11</v>
      </c>
      <c r="C28" s="1"/>
      <c r="D28" s="1">
        <v>1</v>
      </c>
      <c r="E28" s="1">
        <f>E27/D27</f>
        <v>1.3784753363228701</v>
      </c>
      <c r="F28" s="1">
        <f>F27/D27</f>
        <v>5.896860986547086</v>
      </c>
      <c r="G28" s="1"/>
    </row>
    <row r="29" spans="1:8" x14ac:dyDescent="0.25">
      <c r="A29" s="1"/>
      <c r="B29" s="157" t="s">
        <v>66</v>
      </c>
      <c r="C29" s="158"/>
      <c r="D29" s="158"/>
      <c r="E29" s="158"/>
      <c r="F29" s="159"/>
      <c r="G29" s="1">
        <f>G27*65/G31</f>
        <v>16.610540126831399</v>
      </c>
    </row>
    <row r="30" spans="1:8" x14ac:dyDescent="0.25">
      <c r="A30" s="1"/>
      <c r="B30" s="157" t="s">
        <v>67</v>
      </c>
      <c r="C30" s="158"/>
      <c r="D30" s="158"/>
      <c r="E30" s="158"/>
      <c r="F30" s="159"/>
      <c r="G30" s="1">
        <f>G27*75/G31</f>
        <v>19.166007838651616</v>
      </c>
    </row>
    <row r="31" spans="1:8" x14ac:dyDescent="0.25">
      <c r="A31" s="1"/>
      <c r="B31" s="3" t="s">
        <v>14</v>
      </c>
      <c r="C31" s="1"/>
      <c r="D31" s="1">
        <f>D7+D19+D27</f>
        <v>76.22</v>
      </c>
      <c r="E31" s="1">
        <f>E7+E19+E27</f>
        <v>63.91</v>
      </c>
      <c r="F31" s="1">
        <f>F7+F19+F27</f>
        <v>230.16</v>
      </c>
      <c r="G31" s="1">
        <f>G7+G19+G27</f>
        <v>1783.47</v>
      </c>
    </row>
    <row r="32" spans="1:8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0.83849383363946473</v>
      </c>
      <c r="F33" s="1">
        <f>F31/D31</f>
        <v>3.0196798740488062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7" t="s">
        <v>16</v>
      </c>
      <c r="C35" s="148"/>
      <c r="D35" s="148"/>
      <c r="E35" s="148"/>
      <c r="F35" s="149"/>
      <c r="G35" s="153">
        <f>G31*100/2100</f>
        <v>84.927142857142854</v>
      </c>
    </row>
    <row r="36" spans="1:7" x14ac:dyDescent="0.25">
      <c r="A36" s="1"/>
      <c r="B36" s="150"/>
      <c r="C36" s="151"/>
      <c r="D36" s="151"/>
      <c r="E36" s="151"/>
      <c r="F36" s="152"/>
      <c r="G36" s="154"/>
    </row>
    <row r="37" spans="1:7" x14ac:dyDescent="0.25">
      <c r="A37" s="1"/>
      <c r="B37" s="147" t="s">
        <v>15</v>
      </c>
      <c r="C37" s="148"/>
      <c r="D37" s="148"/>
      <c r="E37" s="148"/>
      <c r="F37" s="149"/>
      <c r="G37" s="153">
        <f>G31*100/2300</f>
        <v>77.542173913043484</v>
      </c>
    </row>
    <row r="38" spans="1:7" x14ac:dyDescent="0.25">
      <c r="A38" s="1"/>
      <c r="B38" s="150"/>
      <c r="C38" s="151"/>
      <c r="D38" s="151"/>
      <c r="E38" s="151"/>
      <c r="F38" s="152"/>
      <c r="G38" s="154"/>
    </row>
    <row r="39" spans="1:7" x14ac:dyDescent="0.25">
      <c r="A39" s="1"/>
      <c r="B39" s="3" t="s">
        <v>51</v>
      </c>
      <c r="C39" s="3"/>
      <c r="D39" s="3"/>
      <c r="E39" s="3"/>
      <c r="F39" s="3"/>
      <c r="G39" s="3"/>
    </row>
    <row r="40" spans="1:7" x14ac:dyDescent="0.25">
      <c r="A40" s="1"/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53</v>
      </c>
      <c r="C41" s="1"/>
      <c r="D41" s="1">
        <f>D31*D40</f>
        <v>304.88</v>
      </c>
      <c r="E41" s="1">
        <f>E31*E40</f>
        <v>575.18999999999994</v>
      </c>
      <c r="F41" s="1">
        <f>F31*F40</f>
        <v>920.64</v>
      </c>
      <c r="G41" s="1"/>
    </row>
    <row r="42" spans="1:7" x14ac:dyDescent="0.25">
      <c r="A42" s="1"/>
      <c r="B42" s="3" t="s">
        <v>54</v>
      </c>
      <c r="C42" s="1"/>
      <c r="D42" s="1">
        <f>D41+E41+F41</f>
        <v>1800.71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16.931099399681237</v>
      </c>
      <c r="E43" s="1">
        <f>E41*100/D42</f>
        <v>31.942400497581506</v>
      </c>
      <c r="F43" s="1">
        <f>F41*100/D42</f>
        <v>51.126500102737253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21:F21"/>
    <mergeCell ref="B2:H2"/>
    <mergeCell ref="B3:H3"/>
    <mergeCell ref="B9:F9"/>
    <mergeCell ref="B10:F10"/>
    <mergeCell ref="B37:F38"/>
    <mergeCell ref="G37:G38"/>
    <mergeCell ref="B22:F22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8"/>
  <sheetViews>
    <sheetView workbookViewId="0">
      <selection activeCell="B16" sqref="B16:G16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4" t="s">
        <v>23</v>
      </c>
      <c r="C2" s="145"/>
      <c r="D2" s="145"/>
      <c r="E2" s="145"/>
      <c r="F2" s="145"/>
      <c r="G2" s="145"/>
      <c r="H2" s="146"/>
    </row>
    <row r="3" spans="1:8" ht="15.75" thickBot="1" x14ac:dyDescent="0.3">
      <c r="A3" s="1"/>
      <c r="B3" s="144" t="s">
        <v>9</v>
      </c>
      <c r="C3" s="145"/>
      <c r="D3" s="145"/>
      <c r="E3" s="145"/>
      <c r="F3" s="145"/>
      <c r="G3" s="145"/>
      <c r="H3" s="146"/>
    </row>
    <row r="4" spans="1:8" ht="15" customHeight="1" thickBot="1" x14ac:dyDescent="0.3">
      <c r="A4" s="23"/>
      <c r="B4" s="71" t="s">
        <v>147</v>
      </c>
      <c r="C4" s="122">
        <v>150</v>
      </c>
      <c r="D4" s="91">
        <v>5.0999999999999996</v>
      </c>
      <c r="E4" s="91">
        <v>5.1100000000000003</v>
      </c>
      <c r="F4" s="91">
        <v>23.7</v>
      </c>
      <c r="G4" s="91">
        <v>162</v>
      </c>
      <c r="H4" s="76"/>
    </row>
    <row r="5" spans="1:8" ht="15.75" customHeight="1" thickBot="1" x14ac:dyDescent="0.3">
      <c r="A5" s="1"/>
      <c r="B5" s="71" t="s">
        <v>98</v>
      </c>
      <c r="C5" s="122">
        <v>200</v>
      </c>
      <c r="D5" s="91">
        <v>0.23</v>
      </c>
      <c r="E5" s="91">
        <v>0.05</v>
      </c>
      <c r="F5" s="91">
        <v>11.45</v>
      </c>
      <c r="G5" s="93">
        <v>46.66</v>
      </c>
      <c r="H5" s="76"/>
    </row>
    <row r="6" spans="1:8" ht="16.5" thickBot="1" x14ac:dyDescent="0.3">
      <c r="A6" s="1"/>
      <c r="B6" s="63" t="s">
        <v>111</v>
      </c>
      <c r="C6" s="99">
        <v>50</v>
      </c>
      <c r="D6" s="88">
        <v>3.03</v>
      </c>
      <c r="E6" s="88">
        <v>5.38</v>
      </c>
      <c r="F6" s="88">
        <v>17.2</v>
      </c>
      <c r="G6" s="88">
        <v>244</v>
      </c>
      <c r="H6" s="76"/>
    </row>
    <row r="7" spans="1:8" x14ac:dyDescent="0.25">
      <c r="A7" s="1"/>
      <c r="B7" s="89" t="s">
        <v>10</v>
      </c>
      <c r="C7" s="90"/>
      <c r="D7" s="90">
        <f>SUM(D4:D6)</f>
        <v>8.36</v>
      </c>
      <c r="E7" s="90">
        <f>SUM(E4:E6)</f>
        <v>10.54</v>
      </c>
      <c r="F7" s="90">
        <f>SUM(F4:F6)</f>
        <v>52.349999999999994</v>
      </c>
      <c r="G7" s="90">
        <f>SUM(G4:G6)</f>
        <v>452.65999999999997</v>
      </c>
      <c r="H7" s="76"/>
    </row>
    <row r="8" spans="1:8" x14ac:dyDescent="0.25">
      <c r="A8" s="1"/>
      <c r="B8" s="77" t="s">
        <v>11</v>
      </c>
      <c r="C8" s="78"/>
      <c r="D8" s="78">
        <v>1</v>
      </c>
      <c r="E8" s="78">
        <f>E7/D7</f>
        <v>1.2607655502392345</v>
      </c>
      <c r="F8" s="78">
        <f>F7/D7</f>
        <v>6.2619617224880377</v>
      </c>
      <c r="G8" s="78"/>
      <c r="H8" s="76"/>
    </row>
    <row r="9" spans="1:8" x14ac:dyDescent="0.25">
      <c r="A9" s="1"/>
      <c r="B9" s="144" t="s">
        <v>66</v>
      </c>
      <c r="C9" s="155"/>
      <c r="D9" s="155"/>
      <c r="E9" s="155"/>
      <c r="F9" s="156"/>
      <c r="G9" s="78">
        <f>G7*65/G31</f>
        <v>16.6894881335935</v>
      </c>
      <c r="H9" s="76"/>
    </row>
    <row r="10" spans="1:8" x14ac:dyDescent="0.25">
      <c r="A10" s="1"/>
      <c r="B10" s="144" t="s">
        <v>67</v>
      </c>
      <c r="C10" s="155"/>
      <c r="D10" s="155"/>
      <c r="E10" s="155"/>
      <c r="F10" s="156"/>
      <c r="G10" s="78">
        <f>G7*75/G31</f>
        <v>19.257101692607886</v>
      </c>
      <c r="H10" s="76"/>
    </row>
    <row r="11" spans="1:8" ht="15.75" thickBot="1" x14ac:dyDescent="0.3">
      <c r="A11" s="1"/>
      <c r="B11" s="79" t="s">
        <v>12</v>
      </c>
      <c r="C11" s="80"/>
      <c r="D11" s="80"/>
      <c r="E11" s="80"/>
      <c r="F11" s="80"/>
      <c r="G11" s="80"/>
      <c r="H11" s="76"/>
    </row>
    <row r="12" spans="1:8" ht="16.5" thickBot="1" x14ac:dyDescent="0.3">
      <c r="A12" s="1"/>
      <c r="B12" s="63" t="s">
        <v>141</v>
      </c>
      <c r="C12" s="86">
        <v>50</v>
      </c>
      <c r="D12" s="91">
        <v>1.5</v>
      </c>
      <c r="E12" s="91">
        <v>4.25</v>
      </c>
      <c r="F12" s="91">
        <v>7.91</v>
      </c>
      <c r="G12" s="91">
        <v>74.7</v>
      </c>
      <c r="H12" s="76"/>
    </row>
    <row r="13" spans="1:8" ht="32.25" thickBot="1" x14ac:dyDescent="0.3">
      <c r="A13" s="1"/>
      <c r="B13" s="127" t="s">
        <v>77</v>
      </c>
      <c r="C13" s="128" t="s">
        <v>65</v>
      </c>
      <c r="D13" s="129">
        <v>22.5</v>
      </c>
      <c r="E13" s="129">
        <v>3</v>
      </c>
      <c r="F13" s="129">
        <v>1</v>
      </c>
      <c r="G13" s="129">
        <v>121</v>
      </c>
      <c r="H13" s="76"/>
    </row>
    <row r="14" spans="1:8" ht="16.5" thickBot="1" x14ac:dyDescent="0.3">
      <c r="A14" s="1"/>
      <c r="B14" s="63" t="s">
        <v>112</v>
      </c>
      <c r="C14" s="92">
        <v>75</v>
      </c>
      <c r="D14" s="85">
        <v>10.35</v>
      </c>
      <c r="E14" s="85">
        <v>31.2</v>
      </c>
      <c r="F14" s="84">
        <v>9.4499999999999993</v>
      </c>
      <c r="G14" s="85">
        <v>360</v>
      </c>
      <c r="H14" s="76"/>
    </row>
    <row r="15" spans="1:8" ht="16.5" thickBot="1" x14ac:dyDescent="0.3">
      <c r="A15" s="1"/>
      <c r="B15" s="67" t="s">
        <v>78</v>
      </c>
      <c r="C15" s="102">
        <v>150</v>
      </c>
      <c r="D15" s="85">
        <v>2.1</v>
      </c>
      <c r="E15" s="85">
        <v>4.05</v>
      </c>
      <c r="F15" s="85">
        <v>22.35</v>
      </c>
      <c r="G15" s="84">
        <v>100</v>
      </c>
      <c r="H15" s="76"/>
    </row>
    <row r="16" spans="1:8" ht="16.5" thickBot="1" x14ac:dyDescent="0.3">
      <c r="A16" s="1"/>
      <c r="B16" s="65" t="s">
        <v>131</v>
      </c>
      <c r="C16" s="102">
        <v>200</v>
      </c>
      <c r="D16" s="85">
        <v>0.6</v>
      </c>
      <c r="E16" s="85">
        <v>0.2</v>
      </c>
      <c r="F16" s="85">
        <v>20</v>
      </c>
      <c r="G16" s="85">
        <v>90</v>
      </c>
      <c r="H16" s="76"/>
    </row>
    <row r="17" spans="1:8" ht="16.5" thickBot="1" x14ac:dyDescent="0.3">
      <c r="A17" s="1"/>
      <c r="B17" s="67" t="s">
        <v>63</v>
      </c>
      <c r="C17" s="83">
        <v>30</v>
      </c>
      <c r="D17" s="85">
        <v>1.98</v>
      </c>
      <c r="E17" s="85">
        <v>0.36</v>
      </c>
      <c r="F17" s="85">
        <v>10.26</v>
      </c>
      <c r="G17" s="85">
        <v>54.3</v>
      </c>
      <c r="H17" s="76"/>
    </row>
    <row r="18" spans="1:8" ht="16.5" thickBot="1" x14ac:dyDescent="0.3">
      <c r="A18" s="1"/>
      <c r="B18" s="65" t="s">
        <v>72</v>
      </c>
      <c r="C18" s="102">
        <v>30</v>
      </c>
      <c r="D18" s="91">
        <v>2.2799999999999998</v>
      </c>
      <c r="E18" s="91">
        <v>0.27</v>
      </c>
      <c r="F18" s="91">
        <v>14.01</v>
      </c>
      <c r="G18" s="91">
        <v>69.3</v>
      </c>
      <c r="H18" s="76"/>
    </row>
    <row r="19" spans="1:8" x14ac:dyDescent="0.25">
      <c r="A19" s="1"/>
      <c r="B19" s="89" t="s">
        <v>10</v>
      </c>
      <c r="C19" s="90"/>
      <c r="D19" s="90">
        <f>SUM(D12:D18)</f>
        <v>41.31</v>
      </c>
      <c r="E19" s="90">
        <f>SUM(E12:E18)</f>
        <v>43.330000000000005</v>
      </c>
      <c r="F19" s="90">
        <f>SUM(F12:F18)</f>
        <v>84.98</v>
      </c>
      <c r="G19" s="90">
        <f>SUM(G12:G18)</f>
        <v>869.3</v>
      </c>
      <c r="H19" s="76"/>
    </row>
    <row r="20" spans="1:8" x14ac:dyDescent="0.25">
      <c r="A20" s="1"/>
      <c r="B20" s="77" t="s">
        <v>11</v>
      </c>
      <c r="C20" s="78"/>
      <c r="D20" s="78">
        <v>1</v>
      </c>
      <c r="E20" s="78">
        <f>E19/D19</f>
        <v>1.0488985717743888</v>
      </c>
      <c r="F20" s="78">
        <f>F19/D19</f>
        <v>2.0571290244492859</v>
      </c>
      <c r="G20" s="78"/>
      <c r="H20" s="76"/>
    </row>
    <row r="21" spans="1:8" x14ac:dyDescent="0.25">
      <c r="A21" s="1"/>
      <c r="B21" s="144" t="s">
        <v>66</v>
      </c>
      <c r="C21" s="155"/>
      <c r="D21" s="155"/>
      <c r="E21" s="155"/>
      <c r="F21" s="156"/>
      <c r="G21" s="78">
        <f>G19*65/G31</f>
        <v>32.050925715841537</v>
      </c>
      <c r="H21" s="76"/>
    </row>
    <row r="22" spans="1:8" x14ac:dyDescent="0.25">
      <c r="A22" s="1"/>
      <c r="B22" s="144" t="s">
        <v>67</v>
      </c>
      <c r="C22" s="155"/>
      <c r="D22" s="155"/>
      <c r="E22" s="155"/>
      <c r="F22" s="156"/>
      <c r="G22" s="78">
        <f>G19*75/G31</f>
        <v>36.981837364432543</v>
      </c>
      <c r="H22" s="76"/>
    </row>
    <row r="23" spans="1:8" ht="15.75" thickBot="1" x14ac:dyDescent="0.3">
      <c r="A23" s="1"/>
      <c r="B23" s="21" t="s">
        <v>13</v>
      </c>
      <c r="C23" s="22"/>
      <c r="D23" s="22"/>
      <c r="E23" s="22"/>
      <c r="F23" s="22"/>
      <c r="G23" s="22"/>
    </row>
    <row r="24" spans="1:8" ht="16.5" thickBot="1" x14ac:dyDescent="0.3">
      <c r="A24" s="28"/>
      <c r="B24" s="56" t="s">
        <v>113</v>
      </c>
      <c r="C24" s="42" t="s">
        <v>61</v>
      </c>
      <c r="D24" s="34">
        <v>15.8</v>
      </c>
      <c r="E24" s="34">
        <v>10.5</v>
      </c>
      <c r="F24" s="34">
        <v>19</v>
      </c>
      <c r="G24" s="34">
        <v>227.2</v>
      </c>
    </row>
    <row r="25" spans="1:8" ht="16.5" thickBot="1" x14ac:dyDescent="0.3">
      <c r="A25" s="28"/>
      <c r="B25" s="45" t="s">
        <v>89</v>
      </c>
      <c r="C25" s="50">
        <v>200</v>
      </c>
      <c r="D25" s="19">
        <v>4.2</v>
      </c>
      <c r="E25" s="19">
        <v>4</v>
      </c>
      <c r="F25" s="19">
        <v>18</v>
      </c>
      <c r="G25" s="19">
        <v>124.8</v>
      </c>
    </row>
    <row r="26" spans="1:8" ht="15.75" x14ac:dyDescent="0.25">
      <c r="A26" s="1"/>
      <c r="B26" s="45" t="s">
        <v>127</v>
      </c>
      <c r="C26" s="50">
        <v>100</v>
      </c>
      <c r="D26" s="26">
        <v>1.5</v>
      </c>
      <c r="E26" s="26">
        <v>0.1</v>
      </c>
      <c r="F26" s="26">
        <v>21</v>
      </c>
      <c r="G26" s="26">
        <v>89</v>
      </c>
    </row>
    <row r="27" spans="1:8" x14ac:dyDescent="0.25">
      <c r="A27" s="1"/>
      <c r="B27" s="3" t="s">
        <v>10</v>
      </c>
      <c r="C27" s="1"/>
      <c r="D27" s="1">
        <f>SUM(D24:D26)</f>
        <v>21.5</v>
      </c>
      <c r="E27" s="1">
        <f>SUM(E24:E26)</f>
        <v>14.6</v>
      </c>
      <c r="F27" s="1">
        <f>SUM(F24:F26)</f>
        <v>58</v>
      </c>
      <c r="G27" s="1">
        <f>SUM(G24:G26)</f>
        <v>441</v>
      </c>
    </row>
    <row r="28" spans="1:8" x14ac:dyDescent="0.25">
      <c r="A28" s="1"/>
      <c r="B28" s="3" t="s">
        <v>11</v>
      </c>
      <c r="C28" s="1"/>
      <c r="D28" s="1">
        <v>1</v>
      </c>
      <c r="E28" s="1">
        <f>E27/D27</f>
        <v>0.67906976744186043</v>
      </c>
      <c r="F28" s="1">
        <f>F27/D27</f>
        <v>2.6976744186046511</v>
      </c>
      <c r="G28" s="1"/>
    </row>
    <row r="29" spans="1:8" x14ac:dyDescent="0.25">
      <c r="A29" s="1"/>
      <c r="B29" s="157" t="s">
        <v>66</v>
      </c>
      <c r="C29" s="158"/>
      <c r="D29" s="158"/>
      <c r="E29" s="158"/>
      <c r="F29" s="159"/>
      <c r="G29" s="1">
        <f>G27*65/G31</f>
        <v>16.25958615056496</v>
      </c>
    </row>
    <row r="30" spans="1:8" x14ac:dyDescent="0.25">
      <c r="A30" s="1"/>
      <c r="B30" s="157" t="s">
        <v>67</v>
      </c>
      <c r="C30" s="158"/>
      <c r="D30" s="158"/>
      <c r="E30" s="158"/>
      <c r="F30" s="159"/>
      <c r="G30" s="1">
        <f>G27*75/G31</f>
        <v>18.761060942959567</v>
      </c>
    </row>
    <row r="31" spans="1:8" x14ac:dyDescent="0.25">
      <c r="A31" s="1"/>
      <c r="B31" s="3" t="s">
        <v>14</v>
      </c>
      <c r="C31" s="1"/>
      <c r="D31" s="1">
        <f>D7+D19+D27</f>
        <v>71.17</v>
      </c>
      <c r="E31" s="1">
        <f>E7+E19+E27</f>
        <v>68.47</v>
      </c>
      <c r="F31" s="1">
        <f>F7+F19+F27</f>
        <v>195.32999999999998</v>
      </c>
      <c r="G31" s="1">
        <f>G7+G19+G27</f>
        <v>1762.96</v>
      </c>
    </row>
    <row r="32" spans="1:8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0.96206266685401143</v>
      </c>
      <c r="F33" s="1">
        <f>F31/D31</f>
        <v>2.7445552901503438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7" t="s">
        <v>16</v>
      </c>
      <c r="C35" s="148"/>
      <c r="D35" s="148"/>
      <c r="E35" s="148"/>
      <c r="F35" s="149"/>
      <c r="G35" s="153">
        <f>G31*100/2100</f>
        <v>83.950476190476195</v>
      </c>
    </row>
    <row r="36" spans="1:7" x14ac:dyDescent="0.25">
      <c r="A36" s="1"/>
      <c r="B36" s="150"/>
      <c r="C36" s="151"/>
      <c r="D36" s="151"/>
      <c r="E36" s="151"/>
      <c r="F36" s="152"/>
      <c r="G36" s="154"/>
    </row>
    <row r="37" spans="1:7" x14ac:dyDescent="0.25">
      <c r="A37" s="1"/>
      <c r="B37" s="147" t="s">
        <v>15</v>
      </c>
      <c r="C37" s="148"/>
      <c r="D37" s="148"/>
      <c r="E37" s="148"/>
      <c r="F37" s="149"/>
      <c r="G37" s="153">
        <f>G31*100/2300</f>
        <v>76.650434782608698</v>
      </c>
    </row>
    <row r="38" spans="1:7" x14ac:dyDescent="0.25">
      <c r="A38" s="1"/>
      <c r="B38" s="150"/>
      <c r="C38" s="151"/>
      <c r="D38" s="151"/>
      <c r="E38" s="151"/>
      <c r="F38" s="152"/>
      <c r="G38" s="154"/>
    </row>
    <row r="39" spans="1:7" x14ac:dyDescent="0.25">
      <c r="B39" s="3" t="s">
        <v>51</v>
      </c>
      <c r="C39" s="3"/>
      <c r="D39" s="3"/>
      <c r="E39" s="3"/>
      <c r="F39" s="3"/>
      <c r="G39" s="3"/>
    </row>
    <row r="40" spans="1:7" x14ac:dyDescent="0.25"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B41" s="3" t="s">
        <v>53</v>
      </c>
      <c r="C41" s="1"/>
      <c r="D41" s="1">
        <f>D31*D40</f>
        <v>284.68</v>
      </c>
      <c r="E41" s="1">
        <f>E31*E40</f>
        <v>616.23</v>
      </c>
      <c r="F41" s="1">
        <f>F31*F40</f>
        <v>781.31999999999994</v>
      </c>
      <c r="G41" s="1"/>
    </row>
    <row r="42" spans="1:7" x14ac:dyDescent="0.25">
      <c r="B42" s="3" t="s">
        <v>54</v>
      </c>
      <c r="C42" s="1"/>
      <c r="D42" s="1">
        <f>D41+E41+F41</f>
        <v>1682.23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16.922775125874583</v>
      </c>
      <c r="E43" s="1">
        <f>E41*100/D42</f>
        <v>36.631732878381669</v>
      </c>
      <c r="F43" s="1">
        <f>F41*100/D42</f>
        <v>46.445491995743744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21:F21"/>
    <mergeCell ref="B2:H2"/>
    <mergeCell ref="B3:H3"/>
    <mergeCell ref="B9:F9"/>
    <mergeCell ref="B10:F10"/>
    <mergeCell ref="B37:F38"/>
    <mergeCell ref="G37:G38"/>
    <mergeCell ref="B22:F22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1"/>
  <sheetViews>
    <sheetView workbookViewId="0">
      <selection activeCell="C15" sqref="C15:G15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4" t="s">
        <v>24</v>
      </c>
      <c r="C2" s="145"/>
      <c r="D2" s="145"/>
      <c r="E2" s="145"/>
      <c r="F2" s="145"/>
      <c r="G2" s="145"/>
      <c r="H2" s="146"/>
    </row>
    <row r="3" spans="1:8" x14ac:dyDescent="0.25">
      <c r="A3" s="1"/>
      <c r="B3" s="144" t="s">
        <v>9</v>
      </c>
      <c r="C3" s="145"/>
      <c r="D3" s="145"/>
      <c r="E3" s="145"/>
      <c r="F3" s="145"/>
      <c r="G3" s="145"/>
      <c r="H3" s="146"/>
    </row>
    <row r="4" spans="1:8" ht="15.75" x14ac:dyDescent="0.25">
      <c r="A4" s="28"/>
      <c r="B4" s="65" t="s">
        <v>114</v>
      </c>
      <c r="C4" s="86" t="s">
        <v>107</v>
      </c>
      <c r="D4" s="101">
        <v>19.25</v>
      </c>
      <c r="E4" s="101">
        <v>4.87</v>
      </c>
      <c r="F4" s="101">
        <v>13.75</v>
      </c>
      <c r="G4" s="101">
        <v>177</v>
      </c>
      <c r="H4" s="76"/>
    </row>
    <row r="5" spans="1:8" ht="16.5" thickBot="1" x14ac:dyDescent="0.3">
      <c r="A5" s="1"/>
      <c r="B5" s="106" t="s">
        <v>130</v>
      </c>
      <c r="C5" s="86">
        <v>150</v>
      </c>
      <c r="D5" s="85">
        <v>3</v>
      </c>
      <c r="E5" s="85">
        <v>3</v>
      </c>
      <c r="F5" s="85">
        <v>14.6</v>
      </c>
      <c r="G5" s="85">
        <v>97</v>
      </c>
      <c r="H5" s="76"/>
    </row>
    <row r="6" spans="1:8" ht="17.25" customHeight="1" thickBot="1" x14ac:dyDescent="0.3">
      <c r="A6" s="1"/>
      <c r="B6" s="65" t="s">
        <v>74</v>
      </c>
      <c r="C6" s="123">
        <v>200</v>
      </c>
      <c r="D6" s="91">
        <v>1.4</v>
      </c>
      <c r="E6" s="91">
        <v>1</v>
      </c>
      <c r="F6" s="91">
        <v>15</v>
      </c>
      <c r="G6" s="91">
        <v>78</v>
      </c>
      <c r="H6" s="76"/>
    </row>
    <row r="7" spans="1:8" ht="16.5" thickBot="1" x14ac:dyDescent="0.3">
      <c r="A7" s="1"/>
      <c r="B7" s="106" t="s">
        <v>63</v>
      </c>
      <c r="C7" s="83">
        <v>30</v>
      </c>
      <c r="D7" s="85">
        <v>1.98</v>
      </c>
      <c r="E7" s="85">
        <v>0.36</v>
      </c>
      <c r="F7" s="85">
        <v>10.26</v>
      </c>
      <c r="G7" s="85">
        <v>54.3</v>
      </c>
      <c r="H7" s="76"/>
    </row>
    <row r="8" spans="1:8" x14ac:dyDescent="0.25">
      <c r="A8" s="1"/>
      <c r="B8" s="89" t="s">
        <v>10</v>
      </c>
      <c r="C8" s="90"/>
      <c r="D8" s="90">
        <f>SUM(D4:D7)</f>
        <v>25.63</v>
      </c>
      <c r="E8" s="90">
        <f>SUM(E4:E7)</f>
        <v>9.23</v>
      </c>
      <c r="F8" s="90">
        <f>SUM(F4:F7)</f>
        <v>53.61</v>
      </c>
      <c r="G8" s="90">
        <f>SUM(G4:G7)</f>
        <v>406.3</v>
      </c>
      <c r="H8" s="76"/>
    </row>
    <row r="9" spans="1:8" x14ac:dyDescent="0.25">
      <c r="A9" s="1"/>
      <c r="B9" s="77" t="s">
        <v>11</v>
      </c>
      <c r="C9" s="78"/>
      <c r="D9" s="78">
        <v>1</v>
      </c>
      <c r="E9" s="78">
        <f>E8/D8</f>
        <v>0.36012485368708547</v>
      </c>
      <c r="F9" s="78">
        <f>F8/D8</f>
        <v>2.091689426453375</v>
      </c>
      <c r="G9" s="78"/>
      <c r="H9" s="76"/>
    </row>
    <row r="10" spans="1:8" x14ac:dyDescent="0.25">
      <c r="A10" s="1"/>
      <c r="B10" s="144" t="s">
        <v>66</v>
      </c>
      <c r="C10" s="155"/>
      <c r="D10" s="155"/>
      <c r="E10" s="155"/>
      <c r="F10" s="156"/>
      <c r="G10" s="78">
        <f>G8*65/G32</f>
        <v>17.180709880558954</v>
      </c>
      <c r="H10" s="76"/>
    </row>
    <row r="11" spans="1:8" x14ac:dyDescent="0.25">
      <c r="A11" s="1"/>
      <c r="B11" s="144" t="s">
        <v>67</v>
      </c>
      <c r="C11" s="155"/>
      <c r="D11" s="155"/>
      <c r="E11" s="155"/>
      <c r="F11" s="156"/>
      <c r="G11" s="78">
        <f>G8*75/G32</f>
        <v>19.823896016029561</v>
      </c>
      <c r="H11" s="76"/>
    </row>
    <row r="12" spans="1:8" ht="15.75" thickBot="1" x14ac:dyDescent="0.3">
      <c r="A12" s="1"/>
      <c r="B12" s="79" t="s">
        <v>12</v>
      </c>
      <c r="C12" s="80"/>
      <c r="D12" s="80"/>
      <c r="E12" s="80"/>
      <c r="F12" s="80"/>
      <c r="G12" s="80"/>
      <c r="H12" s="76"/>
    </row>
    <row r="13" spans="1:8" ht="16.5" thickBot="1" x14ac:dyDescent="0.3">
      <c r="A13" s="1"/>
      <c r="B13" s="65" t="s">
        <v>142</v>
      </c>
      <c r="C13" s="86">
        <v>50</v>
      </c>
      <c r="D13" s="91">
        <v>1.6</v>
      </c>
      <c r="E13" s="91">
        <v>1.9</v>
      </c>
      <c r="F13" s="91">
        <v>8.4</v>
      </c>
      <c r="G13" s="91">
        <v>132.4</v>
      </c>
      <c r="H13" s="76"/>
    </row>
    <row r="14" spans="1:8" ht="32.25" thickBot="1" x14ac:dyDescent="0.3">
      <c r="A14" s="1"/>
      <c r="B14" s="63" t="s">
        <v>140</v>
      </c>
      <c r="C14" s="86" t="s">
        <v>64</v>
      </c>
      <c r="D14" s="124">
        <v>2.25</v>
      </c>
      <c r="E14" s="124">
        <v>5.75</v>
      </c>
      <c r="F14" s="124">
        <v>7</v>
      </c>
      <c r="G14" s="124">
        <v>90</v>
      </c>
      <c r="H14" s="76"/>
    </row>
    <row r="15" spans="1:8" ht="32.25" thickBot="1" x14ac:dyDescent="0.3">
      <c r="A15" s="1"/>
      <c r="B15" s="65" t="s">
        <v>153</v>
      </c>
      <c r="C15" s="83">
        <v>50</v>
      </c>
      <c r="D15" s="91">
        <v>9.3000000000000007</v>
      </c>
      <c r="E15" s="91">
        <v>12.9</v>
      </c>
      <c r="F15" s="91">
        <v>2.5</v>
      </c>
      <c r="G15" s="91">
        <v>184</v>
      </c>
      <c r="H15" s="76"/>
    </row>
    <row r="16" spans="1:8" ht="15.75" x14ac:dyDescent="0.25">
      <c r="A16" s="1"/>
      <c r="B16" s="67" t="s">
        <v>82</v>
      </c>
      <c r="C16" s="137">
        <v>150</v>
      </c>
      <c r="D16" s="138">
        <v>3</v>
      </c>
      <c r="E16" s="138">
        <v>3</v>
      </c>
      <c r="F16" s="138">
        <v>14.6</v>
      </c>
      <c r="G16" s="139">
        <v>97</v>
      </c>
      <c r="H16" s="76"/>
    </row>
    <row r="17" spans="1:8" ht="16.5" thickBot="1" x14ac:dyDescent="0.3">
      <c r="A17" s="1"/>
      <c r="B17" s="65" t="s">
        <v>92</v>
      </c>
      <c r="C17" s="113">
        <v>200</v>
      </c>
      <c r="D17" s="88">
        <v>0.16</v>
      </c>
      <c r="E17" s="88">
        <v>0.14000000000000001</v>
      </c>
      <c r="F17" s="88">
        <v>17.18</v>
      </c>
      <c r="G17" s="88">
        <v>67.36</v>
      </c>
      <c r="H17" s="76"/>
    </row>
    <row r="18" spans="1:8" ht="16.5" thickBot="1" x14ac:dyDescent="0.3">
      <c r="A18" s="1"/>
      <c r="B18" s="67" t="s">
        <v>63</v>
      </c>
      <c r="C18" s="102">
        <v>30</v>
      </c>
      <c r="D18" s="88">
        <v>1.98</v>
      </c>
      <c r="E18" s="88">
        <v>0.36</v>
      </c>
      <c r="F18" s="88">
        <v>10.26</v>
      </c>
      <c r="G18" s="88">
        <v>54.3</v>
      </c>
      <c r="H18" s="76"/>
    </row>
    <row r="19" spans="1:8" ht="16.5" thickBot="1" x14ac:dyDescent="0.3">
      <c r="A19" s="1"/>
      <c r="B19" s="65" t="s">
        <v>83</v>
      </c>
      <c r="C19" s="102">
        <v>30</v>
      </c>
      <c r="D19" s="91">
        <v>2.2799999999999998</v>
      </c>
      <c r="E19" s="91">
        <v>0.27</v>
      </c>
      <c r="F19" s="91">
        <v>14.01</v>
      </c>
      <c r="G19" s="91">
        <v>69.3</v>
      </c>
      <c r="H19" s="76"/>
    </row>
    <row r="20" spans="1:8" x14ac:dyDescent="0.25">
      <c r="A20" s="1"/>
      <c r="B20" s="89" t="s">
        <v>10</v>
      </c>
      <c r="C20" s="90"/>
      <c r="D20" s="90">
        <f>SUM(D13:D19)</f>
        <v>20.57</v>
      </c>
      <c r="E20" s="90">
        <f>SUM(E13:E19)</f>
        <v>24.32</v>
      </c>
      <c r="F20" s="90">
        <f>SUM(F13:F19)</f>
        <v>73.95</v>
      </c>
      <c r="G20" s="90">
        <f>SUM(G13:G19)</f>
        <v>694.3599999999999</v>
      </c>
      <c r="H20" s="76"/>
    </row>
    <row r="21" spans="1:8" x14ac:dyDescent="0.25">
      <c r="A21" s="1"/>
      <c r="B21" s="77" t="s">
        <v>11</v>
      </c>
      <c r="C21" s="78"/>
      <c r="D21" s="78">
        <v>1</v>
      </c>
      <c r="E21" s="78">
        <f>E20/D20</f>
        <v>1.1823043266893534</v>
      </c>
      <c r="F21" s="78">
        <f>F20/D20</f>
        <v>3.5950413223140498</v>
      </c>
      <c r="G21" s="78"/>
      <c r="H21" s="76"/>
    </row>
    <row r="22" spans="1:8" x14ac:dyDescent="0.25">
      <c r="A22" s="1"/>
      <c r="B22" s="144" t="s">
        <v>66</v>
      </c>
      <c r="C22" s="155"/>
      <c r="D22" s="155"/>
      <c r="E22" s="155"/>
      <c r="F22" s="156"/>
      <c r="G22" s="78">
        <f>G20*65/G32</f>
        <v>29.361549871191027</v>
      </c>
      <c r="H22" s="76"/>
    </row>
    <row r="23" spans="1:8" x14ac:dyDescent="0.25">
      <c r="A23" s="1"/>
      <c r="B23" s="144" t="s">
        <v>67</v>
      </c>
      <c r="C23" s="155"/>
      <c r="D23" s="155"/>
      <c r="E23" s="155"/>
      <c r="F23" s="156"/>
      <c r="G23" s="78">
        <f>G20*75/G32</f>
        <v>33.8787113898358</v>
      </c>
      <c r="H23" s="76"/>
    </row>
    <row r="24" spans="1:8" x14ac:dyDescent="0.25">
      <c r="A24" s="1"/>
      <c r="B24" s="5" t="s">
        <v>13</v>
      </c>
      <c r="C24" s="6"/>
      <c r="D24" s="6"/>
      <c r="E24" s="6"/>
      <c r="F24" s="6"/>
      <c r="G24" s="6"/>
    </row>
    <row r="25" spans="1:8" ht="17.25" customHeight="1" x14ac:dyDescent="0.25">
      <c r="A25" s="1"/>
      <c r="B25" s="75" t="s">
        <v>115</v>
      </c>
      <c r="C25" s="57" t="s">
        <v>88</v>
      </c>
      <c r="D25" s="27">
        <v>8.6999999999999993</v>
      </c>
      <c r="E25" s="27">
        <v>17.399999999999999</v>
      </c>
      <c r="F25" s="27">
        <v>52.5</v>
      </c>
      <c r="G25" s="27">
        <v>268</v>
      </c>
    </row>
    <row r="26" spans="1:8" ht="15.75" x14ac:dyDescent="0.25">
      <c r="A26" s="1"/>
      <c r="B26" s="45" t="s">
        <v>79</v>
      </c>
      <c r="C26" s="50">
        <v>200</v>
      </c>
      <c r="D26" s="30">
        <v>6</v>
      </c>
      <c r="E26" s="30">
        <v>5</v>
      </c>
      <c r="F26" s="30">
        <v>8</v>
      </c>
      <c r="G26" s="30">
        <v>101</v>
      </c>
    </row>
    <row r="27" spans="1:8" ht="16.5" thickBot="1" x14ac:dyDescent="0.3">
      <c r="A27" s="1"/>
      <c r="B27" s="45" t="s">
        <v>126</v>
      </c>
      <c r="C27" s="50">
        <v>150</v>
      </c>
      <c r="D27" s="11">
        <v>0.6</v>
      </c>
      <c r="E27" s="11">
        <v>0.6</v>
      </c>
      <c r="F27" s="11">
        <v>14.7</v>
      </c>
      <c r="G27" s="11">
        <v>67.5</v>
      </c>
    </row>
    <row r="28" spans="1:8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8" x14ac:dyDescent="0.25">
      <c r="A30" s="1"/>
      <c r="B30" s="157" t="s">
        <v>66</v>
      </c>
      <c r="C30" s="158"/>
      <c r="D30" s="158"/>
      <c r="E30" s="158"/>
      <c r="F30" s="159"/>
      <c r="G30" s="1">
        <f>G28*65/G32</f>
        <v>18.457740248250023</v>
      </c>
    </row>
    <row r="31" spans="1:8" x14ac:dyDescent="0.25">
      <c r="A31" s="1"/>
      <c r="B31" s="157" t="s">
        <v>67</v>
      </c>
      <c r="C31" s="158"/>
      <c r="D31" s="158"/>
      <c r="E31" s="158"/>
      <c r="F31" s="159"/>
      <c r="G31" s="1">
        <f>G28*75/G32</f>
        <v>21.297392594134639</v>
      </c>
    </row>
    <row r="32" spans="1:8" x14ac:dyDescent="0.25">
      <c r="A32" s="1"/>
      <c r="B32" s="3" t="s">
        <v>14</v>
      </c>
      <c r="C32" s="1"/>
      <c r="D32" s="1">
        <f>D8+D20+D28</f>
        <v>61.5</v>
      </c>
      <c r="E32" s="1">
        <f>E8+E20+E28</f>
        <v>56.55</v>
      </c>
      <c r="F32" s="1">
        <f>F8+F20+F28</f>
        <v>202.76</v>
      </c>
      <c r="G32" s="1">
        <f>G8+G20+G28</f>
        <v>1537.1599999999999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0.91951219512195115</v>
      </c>
      <c r="F34" s="1">
        <f>F32/D32</f>
        <v>3.296910569105691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7" t="s">
        <v>16</v>
      </c>
      <c r="C36" s="148"/>
      <c r="D36" s="148"/>
      <c r="E36" s="148"/>
      <c r="F36" s="149"/>
      <c r="G36" s="153">
        <f>G32*100/2100</f>
        <v>73.198095238095235</v>
      </c>
    </row>
    <row r="37" spans="1:7" x14ac:dyDescent="0.25">
      <c r="A37" s="1"/>
      <c r="B37" s="150"/>
      <c r="C37" s="151"/>
      <c r="D37" s="151"/>
      <c r="E37" s="151"/>
      <c r="F37" s="152"/>
      <c r="G37" s="154"/>
    </row>
    <row r="38" spans="1:7" x14ac:dyDescent="0.25">
      <c r="A38" s="1"/>
      <c r="B38" s="147" t="s">
        <v>15</v>
      </c>
      <c r="C38" s="148"/>
      <c r="D38" s="148"/>
      <c r="E38" s="148"/>
      <c r="F38" s="149"/>
      <c r="G38" s="153">
        <f>G32*100/2300</f>
        <v>66.833043478260876</v>
      </c>
    </row>
    <row r="39" spans="1:7" x14ac:dyDescent="0.25">
      <c r="A39" s="1"/>
      <c r="B39" s="150"/>
      <c r="C39" s="151"/>
      <c r="D39" s="151"/>
      <c r="E39" s="151"/>
      <c r="F39" s="152"/>
      <c r="G39" s="15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246</v>
      </c>
      <c r="E42" s="1">
        <f>E32*E41</f>
        <v>508.95</v>
      </c>
      <c r="F42" s="1">
        <f>F32*F41</f>
        <v>811.04</v>
      </c>
      <c r="G42" s="1"/>
    </row>
    <row r="43" spans="1:7" x14ac:dyDescent="0.25">
      <c r="A43" s="1"/>
      <c r="B43" s="3" t="s">
        <v>54</v>
      </c>
      <c r="C43" s="1"/>
      <c r="D43" s="1">
        <f>D42+E42+F42</f>
        <v>1565.99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15.708912572877221</v>
      </c>
      <c r="E44" s="1">
        <f>E42*100/D43</f>
        <v>32.500207536446595</v>
      </c>
      <c r="F44" s="1">
        <f>F42*100/D43</f>
        <v>51.790879890676187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9" ht="15" customHeight="1" x14ac:dyDescent="0.25"/>
    <row r="51" ht="15" customHeight="1" x14ac:dyDescent="0.25"/>
  </sheetData>
  <mergeCells count="12">
    <mergeCell ref="B22:F22"/>
    <mergeCell ref="B2:H2"/>
    <mergeCell ref="B3:H3"/>
    <mergeCell ref="B10:F10"/>
    <mergeCell ref="B11:F11"/>
    <mergeCell ref="B38:F39"/>
    <mergeCell ref="G38:G39"/>
    <mergeCell ref="B23:F23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2024-11-27T12:49:31Z</dcterms:modified>
</cp:coreProperties>
</file>